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Licitacoes-GLC\EDI\Entrada\Engenharia\2020\0000510-2020\"/>
    </mc:Choice>
  </mc:AlternateContent>
  <bookViews>
    <workbookView xWindow="120" yWindow="675" windowWidth="15390" windowHeight="4065"/>
  </bookViews>
  <sheets>
    <sheet name="Planilha de Orçamento" sheetId="9" r:id="rId1"/>
    <sheet name="BDI" sheetId="10" r:id="rId2"/>
  </sheets>
  <definedNames>
    <definedName name="_xlnm._FilterDatabase" localSheetId="0" hidden="1">'Planilha de Orçamento'!$A$13:$HP$379</definedName>
    <definedName name="_xlnm.Print_Area" localSheetId="1">BDI!$A$1:$I$33</definedName>
    <definedName name="_xlnm.Print_Area" localSheetId="0">'Planilha de Orçamento'!$A$1:$G$377</definedName>
    <definedName name="_xlnm.Print_Titles" localSheetId="0">'Planilha de Orçamento'!$12:$13</definedName>
  </definedNames>
  <calcPr calcId="162913" fullPrecision="0"/>
</workbook>
</file>

<file path=xl/calcChain.xml><?xml version="1.0" encoding="utf-8"?>
<calcChain xmlns="http://schemas.openxmlformats.org/spreadsheetml/2006/main">
  <c r="G16" i="9" l="1"/>
  <c r="G17" i="9"/>
  <c r="G18" i="9"/>
  <c r="G19" i="9"/>
  <c r="G159" i="9" s="1"/>
  <c r="G20" i="9"/>
  <c r="G21" i="9"/>
  <c r="G22" i="9"/>
  <c r="G23" i="9"/>
  <c r="G26" i="9"/>
  <c r="G27" i="9"/>
  <c r="G28" i="9"/>
  <c r="G30" i="9"/>
  <c r="G32" i="9"/>
  <c r="G33" i="9"/>
  <c r="G34" i="9"/>
  <c r="G36" i="9"/>
  <c r="G37" i="9"/>
  <c r="G38" i="9"/>
  <c r="G41" i="9"/>
  <c r="G43" i="9"/>
  <c r="G44" i="9"/>
  <c r="G46" i="9"/>
  <c r="G47" i="9"/>
  <c r="G49" i="9"/>
  <c r="G50" i="9"/>
  <c r="G51" i="9"/>
  <c r="G52" i="9"/>
  <c r="G55" i="9"/>
  <c r="G57" i="9"/>
  <c r="G58" i="9"/>
  <c r="G59" i="9"/>
  <c r="G61" i="9"/>
  <c r="G62" i="9"/>
  <c r="G63" i="9"/>
  <c r="G64" i="9"/>
  <c r="G65" i="9"/>
  <c r="G66" i="9"/>
  <c r="G69" i="9"/>
  <c r="G70" i="9"/>
  <c r="G73" i="9"/>
  <c r="G74" i="9"/>
  <c r="G75" i="9"/>
  <c r="G76" i="9"/>
  <c r="G77" i="9"/>
  <c r="G78" i="9"/>
  <c r="G79" i="9"/>
  <c r="G81" i="9"/>
  <c r="G82" i="9"/>
  <c r="G83" i="9"/>
  <c r="G84" i="9"/>
  <c r="G85" i="9"/>
  <c r="G86" i="9"/>
  <c r="G87" i="9"/>
  <c r="G88" i="9"/>
  <c r="G89" i="9"/>
  <c r="G90" i="9"/>
  <c r="G91" i="9"/>
  <c r="G92" i="9"/>
  <c r="G93" i="9"/>
  <c r="G94" i="9"/>
  <c r="G95" i="9"/>
  <c r="G96" i="9"/>
  <c r="G97" i="9"/>
  <c r="G98" i="9"/>
  <c r="G99" i="9"/>
  <c r="G100" i="9"/>
  <c r="G101" i="9"/>
  <c r="G102" i="9"/>
  <c r="G104" i="9"/>
  <c r="G105" i="9"/>
  <c r="G106" i="9"/>
  <c r="G108" i="9"/>
  <c r="G109" i="9"/>
  <c r="G112" i="9"/>
  <c r="G113" i="9"/>
  <c r="G115" i="9"/>
  <c r="G116" i="9"/>
  <c r="G117" i="9"/>
  <c r="G118" i="9"/>
  <c r="G121" i="9"/>
  <c r="G122" i="9"/>
  <c r="G123" i="9"/>
  <c r="G125" i="9"/>
  <c r="G127" i="9"/>
  <c r="G130" i="9"/>
  <c r="G131" i="9"/>
  <c r="G132" i="9"/>
  <c r="G133" i="9"/>
  <c r="G134" i="9"/>
  <c r="G136" i="9"/>
  <c r="G137" i="9"/>
  <c r="G138" i="9"/>
  <c r="G139" i="9"/>
  <c r="G140" i="9"/>
  <c r="G141" i="9"/>
  <c r="G142" i="9"/>
  <c r="G143" i="9"/>
  <c r="G144" i="9"/>
  <c r="G145" i="9"/>
  <c r="G146" i="9"/>
  <c r="G147" i="9"/>
  <c r="G148" i="9"/>
  <c r="G149" i="9"/>
  <c r="G150" i="9"/>
  <c r="G151" i="9"/>
  <c r="G153" i="9"/>
  <c r="G154" i="9"/>
  <c r="G156" i="9"/>
  <c r="G157" i="9"/>
  <c r="G158" i="9"/>
  <c r="G163" i="9"/>
  <c r="G203" i="9" s="1"/>
  <c r="G164" i="9"/>
  <c r="G165" i="9"/>
  <c r="G166" i="9"/>
  <c r="G168" i="9"/>
  <c r="G169" i="9"/>
  <c r="G170" i="9"/>
  <c r="G171" i="9"/>
  <c r="G173" i="9"/>
  <c r="G174" i="9"/>
  <c r="G175" i="9"/>
  <c r="G177" i="9"/>
  <c r="G179" i="9"/>
  <c r="G181" i="9"/>
  <c r="G183" i="9"/>
  <c r="G186" i="9"/>
  <c r="G187" i="9"/>
  <c r="G188" i="9"/>
  <c r="G189" i="9"/>
  <c r="G190" i="9"/>
  <c r="G191" i="9"/>
  <c r="G193" i="9"/>
  <c r="G194" i="9"/>
  <c r="G195" i="9"/>
  <c r="G196" i="9"/>
  <c r="G197" i="9"/>
  <c r="G199" i="9"/>
  <c r="G201" i="9"/>
  <c r="G202" i="9"/>
  <c r="G207" i="9"/>
  <c r="G208" i="9"/>
  <c r="G209" i="9"/>
  <c r="G210" i="9"/>
  <c r="G211" i="9"/>
  <c r="G212" i="9"/>
  <c r="G213" i="9"/>
  <c r="G214" i="9"/>
  <c r="G215" i="9"/>
  <c r="G216" i="9"/>
  <c r="G217" i="9"/>
  <c r="G218" i="9"/>
  <c r="G220" i="9"/>
  <c r="G221" i="9"/>
  <c r="G222" i="9"/>
  <c r="G223" i="9"/>
  <c r="G224" i="9"/>
  <c r="G225" i="9"/>
  <c r="G226" i="9"/>
  <c r="G227" i="9"/>
  <c r="G228" i="9"/>
  <c r="G229" i="9"/>
  <c r="G230" i="9"/>
  <c r="G231" i="9"/>
  <c r="G232" i="9"/>
  <c r="G234" i="9"/>
  <c r="G235" i="9"/>
  <c r="G236" i="9"/>
  <c r="G237" i="9"/>
  <c r="G238" i="9"/>
  <c r="G239" i="9"/>
  <c r="G240" i="9"/>
  <c r="G241" i="9"/>
  <c r="G242" i="9"/>
  <c r="G243" i="9"/>
  <c r="G244" i="9"/>
  <c r="G245" i="9"/>
  <c r="G246" i="9"/>
  <c r="G247" i="9"/>
  <c r="G248" i="9"/>
  <c r="G249" i="9"/>
  <c r="G250" i="9"/>
  <c r="G251" i="9"/>
  <c r="G252" i="9"/>
  <c r="G253" i="9"/>
  <c r="G254" i="9"/>
  <c r="G255" i="9"/>
  <c r="G256" i="9"/>
  <c r="G257" i="9"/>
  <c r="G258" i="9"/>
  <c r="G259" i="9"/>
  <c r="G260" i="9"/>
  <c r="G261" i="9"/>
  <c r="G262" i="9"/>
  <c r="G263" i="9"/>
  <c r="G264" i="9"/>
  <c r="G265" i="9"/>
  <c r="G266" i="9"/>
  <c r="G267" i="9"/>
  <c r="G268" i="9"/>
  <c r="G269" i="9"/>
  <c r="G270" i="9"/>
  <c r="G271" i="9"/>
  <c r="G272" i="9"/>
  <c r="G273" i="9"/>
  <c r="G274" i="9"/>
  <c r="G275" i="9"/>
  <c r="G280" i="9" s="1"/>
  <c r="G277" i="9"/>
  <c r="G278" i="9"/>
  <c r="G279" i="9"/>
  <c r="G283" i="9"/>
  <c r="G284" i="9"/>
  <c r="G285" i="9"/>
  <c r="G286" i="9"/>
  <c r="G346" i="9" s="1"/>
  <c r="G287" i="9"/>
  <c r="G288" i="9"/>
  <c r="G289" i="9"/>
  <c r="G290" i="9"/>
  <c r="G291" i="9"/>
  <c r="G292" i="9"/>
  <c r="G293" i="9"/>
  <c r="G294" i="9"/>
  <c r="G295" i="9"/>
  <c r="G296" i="9"/>
  <c r="G297" i="9"/>
  <c r="G298" i="9"/>
  <c r="G299" i="9"/>
  <c r="G300" i="9"/>
  <c r="G301" i="9"/>
  <c r="G302" i="9"/>
  <c r="G303" i="9"/>
  <c r="G304" i="9"/>
  <c r="G305" i="9"/>
  <c r="G306" i="9"/>
  <c r="G307" i="9"/>
  <c r="G308" i="9"/>
  <c r="G309" i="9"/>
  <c r="G310" i="9"/>
  <c r="G311" i="9"/>
  <c r="G312" i="9"/>
  <c r="G313" i="9"/>
  <c r="G314" i="9"/>
  <c r="G315" i="9"/>
  <c r="G316" i="9"/>
  <c r="G318" i="9"/>
  <c r="G319" i="9"/>
  <c r="G320" i="9"/>
  <c r="G321" i="9"/>
  <c r="G322" i="9"/>
  <c r="G323" i="9"/>
  <c r="G324" i="9"/>
  <c r="G325" i="9"/>
  <c r="G326" i="9"/>
  <c r="G327" i="9"/>
  <c r="G328" i="9"/>
  <c r="G329" i="9"/>
  <c r="G330" i="9"/>
  <c r="G331" i="9"/>
  <c r="G332" i="9"/>
  <c r="G333" i="9"/>
  <c r="G334" i="9"/>
  <c r="G335" i="9"/>
  <c r="G336" i="9"/>
  <c r="G337" i="9"/>
  <c r="G338" i="9"/>
  <c r="G339" i="9"/>
  <c r="G340" i="9"/>
  <c r="G341" i="9"/>
  <c r="G342" i="9"/>
  <c r="G343" i="9"/>
  <c r="G344" i="9"/>
  <c r="G345" i="9"/>
  <c r="G349" i="9"/>
  <c r="G360" i="9" s="1"/>
  <c r="G350" i="9"/>
  <c r="G351" i="9"/>
  <c r="G352" i="9"/>
  <c r="G353" i="9"/>
  <c r="G354" i="9"/>
  <c r="G355" i="9"/>
  <c r="G356" i="9"/>
  <c r="G357" i="9"/>
  <c r="G358" i="9"/>
  <c r="G359" i="9"/>
  <c r="G363" i="9"/>
  <c r="G373" i="9" s="1"/>
  <c r="G364" i="9"/>
  <c r="G365" i="9"/>
  <c r="G366" i="9"/>
  <c r="G367" i="9"/>
  <c r="G368" i="9"/>
  <c r="G369" i="9"/>
  <c r="G370" i="9"/>
  <c r="G371" i="9"/>
  <c r="G372" i="9"/>
  <c r="E373" i="9"/>
  <c r="F373" i="9"/>
  <c r="E360" i="9"/>
  <c r="F360" i="9"/>
  <c r="E346" i="9"/>
  <c r="F346" i="9"/>
  <c r="E280" i="9"/>
  <c r="F280" i="9"/>
  <c r="E203" i="9"/>
  <c r="F203" i="9"/>
  <c r="E159" i="9"/>
  <c r="E374" i="9" s="1"/>
  <c r="E376" i="9" s="1"/>
  <c r="E377" i="9" s="1"/>
  <c r="F159" i="9"/>
  <c r="F374" i="9" s="1"/>
  <c r="G374" i="9" l="1"/>
  <c r="I373" i="9"/>
  <c r="I374" i="9" s="1"/>
  <c r="I375" i="9" s="1"/>
  <c r="I376" i="9" s="1"/>
  <c r="I378" i="9" s="1"/>
  <c r="F375" i="9" l="1"/>
  <c r="H373" i="9"/>
  <c r="G375" i="9" l="1"/>
  <c r="G376" i="9" s="1"/>
  <c r="G377" i="9" s="1"/>
  <c r="F376" i="9"/>
  <c r="F377" i="9" s="1"/>
  <c r="H374" i="9"/>
  <c r="H375" i="9" s="1"/>
  <c r="H376" i="9" l="1"/>
  <c r="H378" i="9" l="1"/>
  <c r="J373" i="9" l="1"/>
  <c r="H159" i="9"/>
  <c r="J374" i="9" l="1"/>
  <c r="J375" i="9" s="1"/>
  <c r="K373" i="9"/>
  <c r="K374" i="9" s="1"/>
  <c r="D13" i="10"/>
  <c r="D21" i="10" s="1"/>
  <c r="G3" i="9" s="1"/>
  <c r="J376" i="9" l="1"/>
  <c r="K375" i="9"/>
  <c r="J378" i="9" l="1"/>
  <c r="K378" i="9" s="1"/>
  <c r="K376" i="9"/>
</calcChain>
</file>

<file path=xl/sharedStrings.xml><?xml version="1.0" encoding="utf-8"?>
<sst xmlns="http://schemas.openxmlformats.org/spreadsheetml/2006/main" count="1088" uniqueCount="672">
  <si>
    <t>DESCRIÇÃO</t>
  </si>
  <si>
    <t>QUANT.</t>
  </si>
  <si>
    <t>UNID.</t>
  </si>
  <si>
    <t>MATERIAL</t>
  </si>
  <si>
    <t>EMAIL:</t>
  </si>
  <si>
    <t xml:space="preserve">MÃO DE OBRA </t>
  </si>
  <si>
    <t>RAZÃO SOCIAL:</t>
  </si>
  <si>
    <t>CNPJ:</t>
  </si>
  <si>
    <t>DATA DA PROPOSTA</t>
  </si>
  <si>
    <t>ITENS</t>
  </si>
  <si>
    <t>I</t>
  </si>
  <si>
    <t>OBRAS CIVIS</t>
  </si>
  <si>
    <t>II</t>
  </si>
  <si>
    <t>INSTALAÇÕES MECÂNICAS</t>
  </si>
  <si>
    <t>III</t>
  </si>
  <si>
    <t>INFRAESTRUTURA ELÉTRICA</t>
  </si>
  <si>
    <t>SUBTOTAL OBRAS CIVIS</t>
  </si>
  <si>
    <t>SUBTOTAL INSTALAÇÕES MECÂNICAS</t>
  </si>
  <si>
    <t>SUBTOTAL INFRAESTRUTURA ELÉTRICA</t>
  </si>
  <si>
    <t>FONE:</t>
  </si>
  <si>
    <t>1.1</t>
  </si>
  <si>
    <t>1.2</t>
  </si>
  <si>
    <t>BDI</t>
  </si>
  <si>
    <t>LOTE</t>
  </si>
  <si>
    <t>ÚNICO</t>
  </si>
  <si>
    <t>PLANILHA DE ORÇAMENTO</t>
  </si>
  <si>
    <t>ENDEREÇO:</t>
  </si>
  <si>
    <t>PROPONENTE</t>
  </si>
  <si>
    <t>PROPOSTA</t>
  </si>
  <si>
    <t>TOTAL GERAL</t>
  </si>
  <si>
    <t>DESPESAS INDIRETAS</t>
  </si>
  <si>
    <t>AC - Administração central</t>
  </si>
  <si>
    <t>SG - Seguro e Garantias</t>
  </si>
  <si>
    <t>R - Riscos</t>
  </si>
  <si>
    <t>L - Lucro</t>
  </si>
  <si>
    <t>I - Impostos</t>
  </si>
  <si>
    <t>5.1</t>
  </si>
  <si>
    <t>PIS</t>
  </si>
  <si>
    <t>5.2</t>
  </si>
  <si>
    <t>COFINS</t>
  </si>
  <si>
    <t>5.3</t>
  </si>
  <si>
    <t>ISS (cfe. Legislação municipal)</t>
  </si>
  <si>
    <t>5.4</t>
  </si>
  <si>
    <t>CPRB - Contrib. Prev. Sobre Rec. Bruta</t>
  </si>
  <si>
    <t>DF - Despesas Financeiras</t>
  </si>
  <si>
    <t>Administração Central: de 3% à 5,5%</t>
  </si>
  <si>
    <t>Seguros + Garantia: de 0,8% à 1%</t>
  </si>
  <si>
    <t>Riscos: de 0,97% a 1,27%</t>
  </si>
  <si>
    <t>Despesas Financeiras: de 0,59% a 1,39%</t>
  </si>
  <si>
    <t>Lucros: de 6,16% à 8,96%</t>
  </si>
  <si>
    <t>BDI CALCULADO:  de 20,34% à 25,00%</t>
  </si>
  <si>
    <t>CUSTO TOTAL R$</t>
  </si>
  <si>
    <t>BDI Calculado</t>
  </si>
  <si>
    <t>FÓRMULA ADOTADA</t>
  </si>
  <si>
    <t>Valores limites conforme Acórdão 2622/2013 TCU</t>
  </si>
  <si>
    <t>PLANILHA DETALHAMENTO CÁLCULO BDI</t>
  </si>
  <si>
    <r>
      <rPr>
        <b/>
        <sz val="10"/>
        <color rgb="FF000000"/>
        <rFont val="Calibri"/>
        <family val="2"/>
        <charset val="1"/>
      </rPr>
      <t>COFINS</t>
    </r>
    <r>
      <rPr>
        <sz val="10"/>
        <color rgb="FF000000"/>
        <rFont val="Calibri"/>
        <family val="2"/>
        <charset val="1"/>
      </rPr>
      <t xml:space="preserve"> – Contribuição para o Financiamento da Seguridade Social: A alíquota depende do enquadramento fiscal e tributário da empresa.
</t>
    </r>
    <r>
      <rPr>
        <b/>
        <sz val="10"/>
        <color rgb="FF000000"/>
        <rFont val="Calibri"/>
        <family val="2"/>
        <charset val="1"/>
      </rPr>
      <t>PIS</t>
    </r>
    <r>
      <rPr>
        <sz val="10"/>
        <color rgb="FF000000"/>
        <rFont val="Calibri"/>
        <family val="2"/>
        <charset val="1"/>
      </rPr>
      <t xml:space="preserve"> - Programa de Integração Social: A alíquota depende do enquadramento fiscal e tributário da empresa.
</t>
    </r>
    <r>
      <rPr>
        <b/>
        <sz val="10"/>
        <color rgb="FF000000"/>
        <rFont val="Calibri"/>
        <family val="2"/>
        <charset val="1"/>
      </rPr>
      <t>ISS</t>
    </r>
    <r>
      <rPr>
        <sz val="10"/>
        <color rgb="FF000000"/>
        <rFont val="Calibri"/>
        <family val="2"/>
        <charset val="1"/>
      </rPr>
      <t xml:space="preserve"> - Pode ser isento, ou variar até 5%, conforme legislação municipal.</t>
    </r>
  </si>
  <si>
    <t>Itens em que podem ocorrer variações:</t>
  </si>
  <si>
    <t>(1- I)</t>
  </si>
  <si>
    <r>
      <t xml:space="preserve">BDI =( </t>
    </r>
    <r>
      <rPr>
        <u/>
        <sz val="10"/>
        <rFont val="Calibri"/>
        <family val="2"/>
        <scheme val="minor"/>
      </rPr>
      <t>(1+AC+S+R+G) x (1+DF) x (1+L)  - 1</t>
    </r>
    <r>
      <rPr>
        <sz val="10"/>
        <rFont val="Calibri"/>
        <family val="2"/>
        <scheme val="minor"/>
      </rPr>
      <t>)  x 100</t>
    </r>
  </si>
  <si>
    <t xml:space="preserve"> CUSTOS UNITÁRIOS R$</t>
  </si>
  <si>
    <t>TOTAL COM BDI</t>
  </si>
  <si>
    <t>1.</t>
  </si>
  <si>
    <t>m²</t>
  </si>
  <si>
    <t>m³</t>
  </si>
  <si>
    <t>un</t>
  </si>
  <si>
    <t>2.</t>
  </si>
  <si>
    <t>2.1</t>
  </si>
  <si>
    <t>2.2</t>
  </si>
  <si>
    <t>3.</t>
  </si>
  <si>
    <t>4.</t>
  </si>
  <si>
    <t>Paredes e divisórias</t>
  </si>
  <si>
    <t>4.1</t>
  </si>
  <si>
    <t>4.2</t>
  </si>
  <si>
    <t>5.</t>
  </si>
  <si>
    <t>x,xx</t>
  </si>
  <si>
    <t>Pintura</t>
  </si>
  <si>
    <t>1.3</t>
  </si>
  <si>
    <t>1.4</t>
  </si>
  <si>
    <t>1.5</t>
  </si>
  <si>
    <t>1.6</t>
  </si>
  <si>
    <t>1.7</t>
  </si>
  <si>
    <t>2.3</t>
  </si>
  <si>
    <t>Serviços iniciais</t>
  </si>
  <si>
    <t>2.4</t>
  </si>
  <si>
    <t>2.5</t>
  </si>
  <si>
    <t>m</t>
  </si>
  <si>
    <t>3.1</t>
  </si>
  <si>
    <t>INSTALAÇÕES ELÉTRICAS</t>
  </si>
  <si>
    <t>4.3</t>
  </si>
  <si>
    <t>6.1</t>
  </si>
  <si>
    <t>6.2</t>
  </si>
  <si>
    <t>6.3</t>
  </si>
  <si>
    <t>6.4</t>
  </si>
  <si>
    <t>7.1</t>
  </si>
  <si>
    <t>7.2</t>
  </si>
  <si>
    <t>8.1</t>
  </si>
  <si>
    <t>8.2</t>
  </si>
  <si>
    <t>8.3</t>
  </si>
  <si>
    <t>8.4</t>
  </si>
  <si>
    <t>8.5</t>
  </si>
  <si>
    <t>9.1</t>
  </si>
  <si>
    <t>9.2</t>
  </si>
  <si>
    <t>10.1</t>
  </si>
  <si>
    <t>10.2</t>
  </si>
  <si>
    <t>10.3</t>
  </si>
  <si>
    <t>10.4</t>
  </si>
  <si>
    <t>10.5</t>
  </si>
  <si>
    <t>6.</t>
  </si>
  <si>
    <t>7.</t>
  </si>
  <si>
    <t>8.</t>
  </si>
  <si>
    <t>9.</t>
  </si>
  <si>
    <t>10.</t>
  </si>
  <si>
    <t>SUBTOTAL GERAL</t>
  </si>
  <si>
    <t>Administração Local - 3%</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</si>
  <si>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</si>
  <si>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</si>
  <si>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</si>
  <si>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</si>
  <si>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</si>
  <si>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</si>
  <si>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</si>
  <si>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</si>
  <si>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</si>
  <si>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</si>
  <si>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</si>
  <si>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</si>
  <si>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</si>
  <si>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</si>
  <si>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</si>
  <si>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</si>
  <si>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</si>
  <si>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</si>
  <si>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</si>
  <si>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</si>
  <si>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</si>
  <si>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</si>
  <si>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</si>
  <si>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</si>
  <si>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</si>
  <si>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</si>
  <si>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</si>
  <si>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pç</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</si>
  <si>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</si>
  <si>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</si>
  <si>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</si>
  <si>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</si>
  <si>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</si>
  <si>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</si>
  <si>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</si>
  <si>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</si>
  <si>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</si>
  <si>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</si>
  <si>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</si>
  <si>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</si>
  <si>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</si>
  <si>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</si>
  <si>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</si>
  <si>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</si>
  <si>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</si>
  <si>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</si>
  <si>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</si>
  <si>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</si>
  <si>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</si>
  <si>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</si>
  <si>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</si>
  <si>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3.2</t>
  </si>
  <si>
    <t>3.3</t>
  </si>
  <si>
    <t>3.4</t>
  </si>
  <si>
    <t>3.5</t>
  </si>
  <si>
    <t>3.6</t>
  </si>
  <si>
    <t>3.7</t>
  </si>
  <si>
    <t>3.8</t>
  </si>
  <si>
    <t>3.9</t>
  </si>
  <si>
    <t>3.10</t>
  </si>
  <si>
    <t>3.11</t>
  </si>
  <si>
    <t>3.12</t>
  </si>
  <si>
    <t>3.13</t>
  </si>
  <si>
    <t>3.14</t>
  </si>
  <si>
    <t>4.2.1</t>
  </si>
  <si>
    <t>4.2.2</t>
  </si>
  <si>
    <t>4.2.3</t>
  </si>
  <si>
    <t>4.2.4</t>
  </si>
  <si>
    <t>cj</t>
  </si>
  <si>
    <t>8.6</t>
  </si>
  <si>
    <t>LÂMPADA BULBOLED DE 9W</t>
  </si>
  <si>
    <t>LUMINÁRIA REDONDA DECORATIVA DE EMBUTIR PARA LÂMPADA BULBOLED DE 9W, COM REFLETOR DE ALUMÍNIO E DIFUSOR DE VIDRO
 - Garantia de 02 Anos.</t>
  </si>
  <si>
    <t>LUMINÁRIA QUADRADA DECORATIVA DE SOBREPOR, DIFUSOR LEITOSO, COMPOSTA DE PLACA DE LED's DE 10W, COM DRIEVR INCORPORADO, BIVOLT
 - Garantia de 02 Anos.</t>
  </si>
  <si>
    <t>11.</t>
  </si>
  <si>
    <t>11.1</t>
  </si>
  <si>
    <t>11.2</t>
  </si>
  <si>
    <t>11.3</t>
  </si>
  <si>
    <t>12.</t>
  </si>
  <si>
    <t>12.1</t>
  </si>
  <si>
    <t>12.2</t>
  </si>
  <si>
    <t>13.</t>
  </si>
  <si>
    <t>13.1</t>
  </si>
  <si>
    <t>14.</t>
  </si>
  <si>
    <t>14.1</t>
  </si>
  <si>
    <t>14.2</t>
  </si>
  <si>
    <t>14.3</t>
  </si>
  <si>
    <t xml:space="preserve">1. OBJETO: OBRAS CIVIS, INSTALAÇÕES ELÉTRICAS, LÓGICAS E MECÂNICAS PARA MUDANÇA DE LOCAL DO PA DR. RICARDO/RS  </t>
  </si>
  <si>
    <r>
      <t xml:space="preserve">2. ENDEREÇO DE EXECUÇÃO/ENTREGA: </t>
    </r>
    <r>
      <rPr>
        <sz val="10"/>
        <rFont val="Calibri"/>
        <family val="2"/>
        <scheme val="minor"/>
      </rPr>
      <t xml:space="preserve"> RS 332, km 23 - DR. RICARDO /RS</t>
    </r>
  </si>
  <si>
    <r>
      <t xml:space="preserve">3. PRAZO DE EXECUÇÃO/ENTREGA: </t>
    </r>
    <r>
      <rPr>
        <sz val="10"/>
        <rFont val="Calibri"/>
        <family val="2"/>
        <scheme val="minor"/>
      </rPr>
      <t xml:space="preserve"> 60 (sessenta) dias corridos</t>
    </r>
  </si>
  <si>
    <t>Placa de obra</t>
  </si>
  <si>
    <t>Tapumes chapa compensada com porta - tranca e chave.</t>
  </si>
  <si>
    <t>" as built"  dos projetos arquitetonico, elétrico e mecânico</t>
  </si>
  <si>
    <t>conj.</t>
  </si>
  <si>
    <t>rasgo em alvenaria para embutir eletrica e drenos do ar condicionado</t>
  </si>
  <si>
    <t>Retirada de esquadria de vidro a aluminio do vão de acesso principal</t>
  </si>
  <si>
    <t>Retirada de entulho</t>
  </si>
  <si>
    <t>Elaboração do PGRC- Plano de Gerenciamento e Resíduos da Construção Civil por profissional habilitado</t>
  </si>
  <si>
    <t>Transporte de resíduos e destinação de resíduos obedecendo a legislação do meio ambiente  - 10km</t>
  </si>
  <si>
    <t>forro em placas 125,0 x 62,5cm  com perfis metalicos brancos</t>
  </si>
  <si>
    <t>Forros</t>
  </si>
  <si>
    <t>elementos tatil individual de poliester auto adesivante alerta  INTERNO</t>
  </si>
  <si>
    <t>elementos tatil individual de poliester auto adesivantes direcional - INTERNO</t>
  </si>
  <si>
    <t>elemento tatil em placas cimenticia alerta - EXTERNO</t>
  </si>
  <si>
    <t>chapisco</t>
  </si>
  <si>
    <t>emboço</t>
  </si>
  <si>
    <t>reboco</t>
  </si>
  <si>
    <t>Pavimentações</t>
  </si>
  <si>
    <t>Revestimentos</t>
  </si>
  <si>
    <t>Esquadrias e Elementos Metálicos</t>
  </si>
  <si>
    <t>recorte porta existente para instalação de veneziana conf. Projeto de climatização - PE02'</t>
  </si>
  <si>
    <t>Madeira:</t>
  </si>
  <si>
    <t>Ferro:</t>
  </si>
  <si>
    <t>PF01 - 90,0cm x 210,0cm - Porta tipo Cofre ( somente grade) - padrão BANRISUL</t>
  </si>
  <si>
    <t>PF02 - 90,0cm x 210,0cm - Porta tipo Cofre - padrão BANRISUL</t>
  </si>
  <si>
    <t>Esquadria Hall de acesso</t>
  </si>
  <si>
    <t>Porta de vidro temperado PVT01 e vidros temperados fixos</t>
  </si>
  <si>
    <t>Esquadria Auto Atendimento</t>
  </si>
  <si>
    <t>Passa objetos de acrílico</t>
  </si>
  <si>
    <t>6.1.1</t>
  </si>
  <si>
    <t>6.2.1</t>
  </si>
  <si>
    <t>6.2.2</t>
  </si>
  <si>
    <t>Porta de madeira</t>
  </si>
  <si>
    <t xml:space="preserve">Mola hidráulica aérea Nº 3 -  DORMA - cor prata - para porta de acesso retaguarda </t>
  </si>
  <si>
    <t>Vidro temperado</t>
  </si>
  <si>
    <t>Ferragem completa para  porta de abrir de vidro temperado - PVT01</t>
  </si>
  <si>
    <t>Mola hidraulica de piso</t>
  </si>
  <si>
    <t>Puxador duplo</t>
  </si>
  <si>
    <t>Ferragens</t>
  </si>
  <si>
    <t>Acrílica com emassamento - paredes internas</t>
  </si>
  <si>
    <t>Acrílica com emassamento - paredes internas cor azul ( 04 a 05 demãos)</t>
  </si>
  <si>
    <t>PVA sem emassamento -tapumes</t>
  </si>
  <si>
    <t>Esmalte sobre ferro com fundo - PF01</t>
  </si>
  <si>
    <t>Programação Visual</t>
  </si>
  <si>
    <t>Programação visual externa</t>
  </si>
  <si>
    <t xml:space="preserve">Pórtico BE-ATM  em chapa galvanizada vazada, com logomarca em acrílico conforme projeto e memorial </t>
  </si>
  <si>
    <t>Programação visual interna</t>
  </si>
  <si>
    <t>Adesivos:</t>
  </si>
  <si>
    <t>A1 LP - logo padrão</t>
  </si>
  <si>
    <t>A2 AT2 - Horário Atendimento para porta automatizada</t>
  </si>
  <si>
    <t>A2 SAA2 - Horário Autoatendimento para porta automatizada</t>
  </si>
  <si>
    <t>A2PO - Passa objetos</t>
  </si>
  <si>
    <t xml:space="preserve">A3 SIA - Acessibilidade universal, 15cmx15cm </t>
  </si>
  <si>
    <t xml:space="preserve">A4 SIA CG - Cão guia, 15cmx15cm </t>
  </si>
  <si>
    <t>Numeração dos caixas</t>
  </si>
  <si>
    <t>Placas de acrílico</t>
  </si>
  <si>
    <t>PS1 - Autoantendimento, 52cmx14cm, suspensa</t>
  </si>
  <si>
    <t>PS2 - Caixas atendimento por senha, 52cmx14cm, suspensa</t>
  </si>
  <si>
    <t>PS3 - Plataforma de Atendimento, 52cmx14cm, suspensa</t>
  </si>
  <si>
    <t>PS4 - Atendimento Preferencial, 59cmx32cm, suspensa</t>
  </si>
  <si>
    <t>PP1 - Privativo para funcionários, 52,5cmx14cm, colada</t>
  </si>
  <si>
    <t>PP3 - No break, 52,5cmx14cm, colada</t>
  </si>
  <si>
    <t>PP5 - Arquivo, 52,5cmx14cm, colada</t>
  </si>
  <si>
    <t>PP6 - Copa, 15cmx15cm, colada</t>
  </si>
  <si>
    <t>PP8 - Sanitário Masculino, 15cmx15cm, colada</t>
  </si>
  <si>
    <t>PP9 - Sanitário Feminino, 15cmx15cm, colada</t>
  </si>
  <si>
    <t>PP10 - Sanitário  PCD, 15cmx15cm, colada</t>
  </si>
  <si>
    <t>PP13 - Retire sua senha aqui, 24cmx13cm, colada</t>
  </si>
  <si>
    <t>PP14 - Pressione para sair, 24cmx13cm, colada no pórtico</t>
  </si>
  <si>
    <t>PP15 - Agência e horário, 30cmx17,50cm, colada no pórtico</t>
  </si>
  <si>
    <t>PP16 - Braile  unissex, 15cmx7cm, colada</t>
  </si>
  <si>
    <t>PP17 - Braile  masculino, 15cmx7cm, colada</t>
  </si>
  <si>
    <t>PP18 - Braile  feminino, 15cmx7cm, colada</t>
  </si>
  <si>
    <t>Porta cartaz  - PC TAR -  dimensão 54x74cm em acrílico com fixação e acabamentos, conforme padronização BANRISUL</t>
  </si>
  <si>
    <t>Porta cartaz - PC INFO  -com dimensão 48,5x33,5cm em acrílico com fixação e acabamentos, conforme padronização BANRISUL</t>
  </si>
  <si>
    <t xml:space="preserve">Capa assentos preferenciais </t>
  </si>
  <si>
    <t>ACESSÓRIOS e METAIS SANITÁRIOS</t>
  </si>
  <si>
    <t>papeleira em rolo</t>
  </si>
  <si>
    <t xml:space="preserve">saboneteira </t>
  </si>
  <si>
    <t>toalheiro p/ papel toalha</t>
  </si>
  <si>
    <t>Espehos:</t>
  </si>
  <si>
    <t>espelhos prata lapidado 50,0 x 90,0cm  - sanitario PCD e sanitário feminino e masculino</t>
  </si>
  <si>
    <t>torneira para  copa</t>
  </si>
  <si>
    <t>Complementos diversos</t>
  </si>
  <si>
    <t>Lixeiras</t>
  </si>
  <si>
    <t>Lixeiras de funcionário  em PVC diâmetro 25cm - altura 30cm - cor cinza</t>
  </si>
  <si>
    <t>lixeira reciclavel</t>
  </si>
  <si>
    <t>Mobiliário Copa:</t>
  </si>
  <si>
    <t>tampo em inox com cuba e espelho 120,0 x 52,0cm</t>
  </si>
  <si>
    <t>conj</t>
  </si>
  <si>
    <t>balcão  - 120,0 x 52,0cm</t>
  </si>
  <si>
    <t>armario aéreo  - 120,0 x 30,0cm</t>
  </si>
  <si>
    <t>Organização e montagem geral do leiaute - conforme leiaute fornecido</t>
  </si>
  <si>
    <t>11.1.1</t>
  </si>
  <si>
    <t>11.1.2</t>
  </si>
  <si>
    <t>11.2.1</t>
  </si>
  <si>
    <t>PLANO DE PREVENÇÃO CONTRA INCENDIO</t>
  </si>
  <si>
    <t>Extintores</t>
  </si>
  <si>
    <t>Extintor de incêndio   PQS-ABC 04 Kg -  com placas de identificação</t>
  </si>
  <si>
    <t>Extintor de incêndio   CO2 04 Kg -  com placas de identificação</t>
  </si>
  <si>
    <t>Placas de sinalização</t>
  </si>
  <si>
    <t>Placa advertência "PROIBIDO FUMAR" fotoluminescente- 15x20cm</t>
  </si>
  <si>
    <t>LIMPEZA</t>
  </si>
  <si>
    <t>Limpeza final da obra</t>
  </si>
  <si>
    <t>DESMOBILIZAÇÃO DO ANTIGO PA DR RICARDO</t>
  </si>
  <si>
    <t>Retirada e Descarte:</t>
  </si>
  <si>
    <t xml:space="preserve">Programação visual - placas de parede ( perfil e acrilico), placas de porta </t>
  </si>
  <si>
    <t>Persiana vertical</t>
  </si>
  <si>
    <t>Toldo externo com logo do Banco</t>
  </si>
  <si>
    <t>Canaleta de alumínio Dutotec com Conexões e enfiação interna</t>
  </si>
  <si>
    <t>Eletrodutos metálicos instalação aparente com conduletes metálicas e com enfiação</t>
  </si>
  <si>
    <t>Retirada por empresa especializada sendo todos os itens deverão ser embalados em plástico bolha, identificados, transportados e entregues na BAGERGS em Canoas/RS;</t>
  </si>
  <si>
    <t>mobiliário: biombo, bebedor e frigobar</t>
  </si>
  <si>
    <t>esquadria de aluminio e vidro auto , com teto metalico - hall acesso</t>
  </si>
  <si>
    <t>Remoção Extintores</t>
  </si>
  <si>
    <t>Desinstalação de módulo de caixa</t>
  </si>
  <si>
    <t>Equipamentos de alarme (sensores, central, fechaduras etc.)</t>
  </si>
  <si>
    <t>Rack 6 U de Telecomunicações</t>
  </si>
  <si>
    <t xml:space="preserve">CD (Centro de distribuição) </t>
  </si>
  <si>
    <t>CD Timer</t>
  </si>
  <si>
    <t xml:space="preserve">Caixa  GSP de sobrepor com chave seletora NBK </t>
  </si>
  <si>
    <t>Sirene de alarme</t>
  </si>
  <si>
    <t>Central de alarme</t>
  </si>
  <si>
    <t>Caixa de alarme</t>
  </si>
  <si>
    <t>Interruptores externos / tomadas externas</t>
  </si>
  <si>
    <t>Luminárias de sobrepor fluorescente HO 110W</t>
  </si>
  <si>
    <t xml:space="preserve">No Break </t>
  </si>
  <si>
    <t>Retirada para reforma e reinstalação</t>
  </si>
  <si>
    <t>Desinstalação de condicionadores de ar instalados (split piso/teto 30k + Ap.janela)</t>
  </si>
  <si>
    <t xml:space="preserve">Recomposições </t>
  </si>
  <si>
    <t>Recomposição paredes após retirada de aparelhos de ar condicionado</t>
  </si>
  <si>
    <t>Substituição vidro por idem existente, vão da janela após retirada de tubulação do split.</t>
  </si>
  <si>
    <t>Recomposição das Fachadas, após a retirada de toldo tapando os buraços que ali ficaram e retocando a pintura nestes locais da cor existente na fachada.</t>
  </si>
  <si>
    <t>Porta Eclusa</t>
  </si>
  <si>
    <t>Entrada de energia do QGBT da medição até o Quadro (Excluindo-se este) será executado pelo proprietário do imóvel.</t>
  </si>
  <si>
    <t xml:space="preserve">Cabo de cobre, têmpera mole, unipolar, flexivel, encordoamento classe 5, coberto com composto termoplástico poliolefínico não halogenado, com características de não propagação e auto extinção de fogo,  seção 10,0 mm² isolação 0,6/1kv - 90° C - HEPR , com conexões, fixações e acessórios  Ref. Prysmian - Cab Afumex 0,6/1kV- - Alimentador do CD-BK </t>
  </si>
  <si>
    <t>Cabo de cobre, têmpera mole, unipolar, flexivel, encordoamento classe 5, coberto com composto termoplástico poliolefínico não halogenado, com características de não propagação e auto extinção de fogo,  seção 10,0 mm² isolação 0,6/1kv - 90° C - HEPR , com conexões, fixações e acessórios  Ref. Prysmian - Cab Afumex 0,6/1kV- Aterramento CD-BK Verde</t>
  </si>
  <si>
    <t>Cabo de cobre, têmpera mole, unipolar, flexivel, encordoamento classe 5, coberto com composto termoplástico poliolefínico não halogenado, com características de não propagação e auto extinção de fogo,  seção 10,0 mm² isolação 0,6/1kv - 90° C - HEPR , com conexões, fixações e acessórios  Ref. Prysmian - Cab Afumex 0,6/1kV- - Alimentador do CD-ESTAB</t>
  </si>
  <si>
    <t>Cabo de cobre, têmpera mole, unipolar, flexivel, encordoamento classe 5, coberto com composto termoplástico poliolefínico não halogenado, com características de não propagação e auto extinção de fogo,  seção 10,0 mm² isolação 0,6/1kv - 90° C - HEPR , com conexões, fixações e acessórios  Ref. Prysmian - Cab Afumex 0,6/1kV- Aterramento CD-ESTABVerde</t>
  </si>
  <si>
    <t>Dispositivo de Proteção Contra Surtos Nível II 1P, Uc=320Vca, Up máx.=1,4kV, Iimp. (8/20μs) =40kA,  com conexões, fixações e acessórios, Ref: V20-=1-320 da Obbo ou equivalente técnico</t>
  </si>
  <si>
    <t>Cabo de Cobre Singelo, seção #16mm², encordoamento classe 5, isolação em PVC 70° - 750V, não halogenado, com conexões, fixações e acessórios, Ref. Cabo Afumex Prysminan ou equivalente técnico  - Ligação dos DPS's</t>
  </si>
  <si>
    <t>Eletroduto de ferro do tipo galvanizado, semi-pesado, da Carboinox , Tomell ou equivalente técnico, ø 32mm (1.1/4")  CDBK, CD Estab)</t>
  </si>
  <si>
    <t>Eletroduto de ferro do tipo galvanizado, semi-pesado, da Carboinox  , Tomell ou equivalente técnico ø 50mm (Telecom) (2")</t>
  </si>
  <si>
    <t>Caixa de passagem metálica com tampa 302x302mmx122mm Ref. CEMAR  (TELECOM)</t>
  </si>
  <si>
    <t>Caixa tipo condulete em liga de alumínio (tampa e caixa) com pintura em epoxi poliester na cor cinza, Ref. Tramontina, Wetzel pou equivalente técnico,  ø 32mm (1.1/4")</t>
  </si>
  <si>
    <t>Caixa tipo condulete em liga de alumínio (tampa e caixa) com pintura em epoxi poliester na cor cinza, Ref. Tramontina,Wetzel pou equivalente técnico,   ø 40mm (1.1/2")</t>
  </si>
  <si>
    <t>Minidisjuntor modular Caiuxa &lt;Moldada 3x50A curva C, Icc mín=10,0kA (220V). Ref: Schneider Eletric ou equivalente técnico</t>
  </si>
  <si>
    <t>ENTRADA DE ENERGIA, DADOS E TELECOMUNICAÇÕES</t>
  </si>
  <si>
    <t>MONTAGEM DOS QUADROS DE DISTRIBUIÇÃO E CABOS ELÉTRICOS:</t>
  </si>
  <si>
    <t>Quadro elétrico de sobreporo com capacidade mínima trifásica para 100A, espaço para disjuntor geral trifásico de 20A, com dimensões mínimas de 1000x600x180mm (AxLxP), bipartido ( parte rede elétrica comum e parte elétrica estabilizada) disjuntores parciais conforme projeto, completo para 60 elementos, com conexões, fixações, identificações e acessórios, Ref. Metalúrgica Atlanta ou Equivalente Técnico - QGBT</t>
  </si>
  <si>
    <t>Quadro elétrico de sobreporo com capacidade mínima trifásica para 100A, espaço para disjuntor geral trifásico de 16A, com dimensões mínimas de 600x600x180mm (AxLxP), disjuntores parciais conforme projeto, completo para 24 elementos, com conexões, fixações, identificações e acessórios, Ref. Metalúrgica Atlanta ou Equivalente Técnico - CD BK</t>
  </si>
  <si>
    <t>MiniDisjuntor Tripolar  para trilho DIN, corrente nominal 25 A Corrente de interrupção mínima - 4,5kA   - Ref. Siemens tipo 5SL3  ou equivalente técnico ( proteção para grupo capacitivo de 2,5 KVAr )</t>
  </si>
  <si>
    <t>MiniDisjuntor Tripolar  para trilho DIN, corrente nominal 40 A Corrente de interrupção mínima - 4,5kA   - Ref. Siemens tipo 5SL3  ou equivalente técnico 3x40A - NBK - REVERSORA - PARTE ESTABILIZADA</t>
  </si>
  <si>
    <t>MiniDisjuntor Monopolar para trilho DIN, corrente nominal 25 A Corrente de interrupção mínima - 4,5kA tipo 5SL3 Siemens  ou equivalente técnico - DPSs e ar condicionado</t>
  </si>
  <si>
    <t>MiniDisjuntor Monopolar para trilho DIN, corrente nominal 16 A Corrente de interrupção mínima - 4,5kA tipo 5SL3 Siemens  ou equivalente técnico</t>
  </si>
  <si>
    <t>MiniDisjuntor Monopolar para trilho DIN, corrente nominal 20 A Corrente de interrupção mínima - 4,5kA tipo 5SL3 Siemens  ou equivalente técnico</t>
  </si>
  <si>
    <t>MiniDisjuntor Tripolar  para trilho DIN, corrente nominal 40 A Corrente de interrupção mínima - 4,5kA   - Ref. Siemens tipo 5SL3  ou equivalente técnico 3x40A</t>
  </si>
  <si>
    <t>Interruptor DR Corrente nominal 25 Amperes, bipolar, sensibilidadre 30mA Ref. Schneider Easy 9 ou equivaçlente técnico  (bipolar)</t>
  </si>
  <si>
    <t>Dispositivo IDR 4x63A sensibilidade 300mA (tetrapolar) Ref. Schneider ACTI9 VIGI iC60 4P 63A 300mA-S CLASSE AC 415V ou equivalente técnico</t>
  </si>
  <si>
    <t>Dispositivo de Proteção Contra Surtos Nível II 1P, Uc=340Vca, Up máx.=1,4kV, Iimp. (8/20μs) =20kA, In mín=5kA completo, com conexões, fixações e acessórios, Ref: iPRD20 20 kA 1P da Schneider ou equivalente técnico</t>
  </si>
  <si>
    <t>Cabo de Cobre Singelo, seção # 2,5mm², encordoamento classe 5, isolação em PVC 70° - 750V, não halogenado, com conexões, fixações e acessórios, Ref. Cabo Afumex Prysminan ou equivalente técnico</t>
  </si>
  <si>
    <t>Cabo de Cobre Singelo, seção # 4,0mm², encordoamento classe 5, isolação em PVC 70° - 750V, não halogenado, com conexões, fixações e acessórios, Ref. Cabo Afumex Prysminan ou equivalente técnico</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</si>
  <si>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</si>
  <si>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</si>
  <si>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</si>
  <si>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</si>
  <si>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</si>
  <si>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</si>
  <si>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</si>
  <si>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</si>
  <si>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</si>
  <si>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</si>
  <si>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</si>
  <si>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</si>
  <si>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</si>
  <si>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</si>
  <si>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</si>
  <si>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</si>
  <si>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</si>
  <si>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</si>
  <si>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</si>
  <si>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</si>
  <si>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</si>
  <si>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</si>
  <si>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</si>
  <si>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</si>
  <si>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</si>
  <si>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</si>
  <si>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</si>
  <si>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</si>
  <si>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PONTOS DE ILUMINAÇÃO/TOMADAS e AR CONDICIONADO</t>
  </si>
  <si>
    <t>Luminária de sobrepçor, para  2 lâmpadas  tecnologia T8 de 2x32 W, com duas lâmpadas de LED de 18W, bivolt (100-240V) fluxo luminoso mínimo de 2000 Lúmens, cor branco neutro, marca Intral ou equivalente técnico,  para forros de 125cmx62,5cm, com corpo em chapa de aço tratada SAE 1010/1020, laminada a frio, com espessura mínima de 0,6mm. Pintura a pó por processo eletrostático tipo epóxi/poliéster na cor branca. Cabeceira em aço com 0,6mm de espessura mínima. Refletor parabólico e  aletas parabólicas, ambas em alumínio anodizado brilhante de altíssima pureza (99,85%), com espessura mínima de 0,3mm. Soquetes tipo push-in G-5 de engate rápido, rotor de segurança em policarbonato e contatos em bronze fosforoso. Dimensões mínimas externas da luminária de 63mm de altura, 244mm de largura. Curva luminotécnica que alcance no mínimo 400cd/1000 lúmens, com fator de utilização máximo de 0,72, considerando um ambiente com k igual a 5 e relação de refletância teto, parede e piso igual a 70%, 50% e 10%, respectivamente. Rendimento mínimo de 72%. Referência: CAA22-232S  LUMICENTER ou equivalente técnico, completa</t>
  </si>
  <si>
    <t xml:space="preserve">Lãmpada tuboled 9W,  bivolt (100-240V) fluxo luminoso mínimo de 1000 Lúmens, cor branco neutro, marca Intral Ref. 09211ou equivalente técnico,para instalação em luminárias de forro modular de 62,5cm </t>
  </si>
  <si>
    <t xml:space="preserve">Lãmpada tuboled 18W,  bivolt (100-240V) fluxo luminoso mínimo de 2000 Lúmens, cor branco neutro, marca Intral Ref. 09212ou equivalente técnico,para instalação em luminárias de forro modular de 125cm </t>
  </si>
  <si>
    <t xml:space="preserve"> Suporte COM ESPELHO  p/tres blocos com, duas tomadas tipo bloco NBR.20A (azul - rede comum) , mais um bloco cego</t>
  </si>
  <si>
    <t xml:space="preserve"> Suporte COM ESPELHO  p/tres blocos com, UMA tomadas tipo bloco NBR.10A (azul - rede comum) , mais 2 bloco cego</t>
  </si>
  <si>
    <t>Espelho de pvc branco 4x2" (100x50mm)  ou de Alumínio p/ condulete com 1 interruptor simples.</t>
  </si>
  <si>
    <t>Espelho de pvc branco 4x2" (100x50mm)  ou de Alumínio p/ condulete com 1 conjunto de 1 interruptor simples e 1 tomada</t>
  </si>
  <si>
    <t>Espelho de pvc branco 4x2" (100x50mm)  ou de Alumínio p/ condulete com  interruptor duplo</t>
  </si>
  <si>
    <t>Espelho de pvc branco 4x2" (100x50mm)  ou de Alumínio p/ condulete com  interruptor TRIPLO</t>
  </si>
  <si>
    <t>Espelho cego 4x2"/4x4" de pvc branco</t>
  </si>
  <si>
    <t>Caixa tipo condulete em liga de alumínio (tampa e caixa) com pintura em epoxi poliester na cor cinza, Ref. Tramontina, Wetzel pou equivalente técnico, ø 20mm (3/4")</t>
  </si>
  <si>
    <t>Caixa tipo condulete em liga de alumínio (tampa e caixa) com pintura em epoxi poliester na cor cinza, Ref. Tramontina, Wetzel pou equivalente técnico, ø 25mm(1").</t>
  </si>
  <si>
    <t>Eletroduto de ferro do tipo galvanizado, semi-pesado, da Carboinox , Tomell ou equivalente técnico ø 20mm (3/4")</t>
  </si>
  <si>
    <t>Eletroduto de ferro do tipo galvanizado, semi-pesado, da Carboinox , Tomell ou equivalente técnico ø 25mm (1")</t>
  </si>
  <si>
    <t>Suporte (Porta Equipamentos)  Dutotec  Ref. DT.64444.10 p/tres blocos com, UMA tomada tipo bloco NBR.20A Ref. DT.99231.20 (VERMELHA - IMPRESSORA), mais dois blocos cegos Ref. DT 99430.00 ou similar.</t>
  </si>
  <si>
    <t>Canaleta aluminio cor branca 73mmx25mm dupla Ref. Dutotec  12240.00 com tampa em alumínio, cor branca, 73mm, de encaixe Ref. Dutotec. 15040.00  ou equivalentes técnicos</t>
  </si>
  <si>
    <t>Curva 90º Vertical em alumínio injetado, cor branca,específica de canaleta de aluminio 73mmx25mm Ref. Dutotec 37140.00 ou equivalente técnico</t>
  </si>
  <si>
    <t>Adaptador para canaleta  de alumínio 73x25mm - 2x ø3/4" - Ref. Dutotec DT 47140-00 ou equivalente técnico</t>
  </si>
  <si>
    <t>Eletrocalha lisa 200x50mm , aço galvanizado, com 1 septo divisor ( 2 Partições de 100mmx80mm + 100x50mm) Ref. Eletropoll 13302 (Ref. EL 1302 200 x 50 #22 GF)  com tampa de encaixa  Ref. Eletropoll 1304 ou equivalentes técnicoas , com acessórios de conexão</t>
  </si>
  <si>
    <t>Curva 90º horizontal para eletrocalha 200x50mm Ref. Eletropoll 1332 com tampa 200x50mm, Ref. Eletropoll 1356 ou equivalentes técnicos , com acessórios de conexão</t>
  </si>
  <si>
    <t>Suporte para eletrocalha galvaniza, perfilados e para luminárias</t>
  </si>
  <si>
    <t>Vergalhão zincado rosca total 1/24" (6,3mm)</t>
  </si>
  <si>
    <t>Porca Sextavada Zincada diâmetro 1/4"</t>
  </si>
  <si>
    <t>Chumbador diâmetro 1/4" com parafuso 1/4" x 40mm</t>
  </si>
  <si>
    <t>Tê horizontal para eletrocalha 200x50mm Ref. Eletropoll 1313 com tampa 200x50mm, Ref. Eletropoll 1361 ou equivalentes técnicos , com acessórios de conexão</t>
  </si>
  <si>
    <t>Acoplamento para painel de eletrocalha 200x50mm Ref. Eletropoll 1330 ou equivalente técnico</t>
  </si>
  <si>
    <t>Acessorios para eletrocalha 200 x 100mm</t>
  </si>
  <si>
    <t>Derivação lateral para eletroduto, Ref. Eletropoll EL 13218 ou equivalente técnico</t>
  </si>
  <si>
    <t>Mini Contactora Tripolar mínimo 20 A - AC3 , Alimentação - Bobina 220 VCA, Ref. WEG CWB25 ou equivalente técnico</t>
  </si>
  <si>
    <t>Sensor de presença 360°  c/retardo até 15 min, 220V/127V, 200W-127V ou 500W-220V,Ref. Exatron Modelo SPTØNI ou equivalente técnico</t>
  </si>
  <si>
    <t>Perfilado Metálico 38mmx38mm em aço galvanizado eletrolítico, em chapa de aço 22USG, Ref. Eletropoll 13106-P com tampa de encaixe Ref. Eletropoll El 13109</t>
  </si>
  <si>
    <t>Caixa de passagem de embutir 100x50mm</t>
  </si>
  <si>
    <t>Caixa de passagem de embutir 100x100mm</t>
  </si>
  <si>
    <t>Borne terminal  Ref. Sindal com 3 espaços de fixação de cabos/fios, para CD Cortina/CD Timer (Automação)</t>
  </si>
  <si>
    <t xml:space="preserve"> Quadro de comando de Sobrepor, confeccionado em chapa de aço mínimo 24 USG, pintura epoxi Cinza Rall, dimensão - 600x480x220mm tipo CS, Marca CEMAR ou equivalente técnico para CD Timer </t>
  </si>
  <si>
    <t>Relé fotoelétrico 1000W/220Volts com base de instalação Ref. Exatron ou equivalente técnico</t>
  </si>
  <si>
    <t>Timer (Interruptor horário) com até 20 memóroias (10 liga+10 desliga)  uma saída a relé 16 A carga resistiva, 100-240VCA, 48-63Hz Referência : COEL Ref. RTSTL-20  ou equivalente técnico</t>
  </si>
  <si>
    <t>INSTALAÇÕES DE ILUMINAÇÃO DE EMERGÊNCIA</t>
  </si>
  <si>
    <t>Modulo Autônomo Indicador  115/220V, com 80 led’s, bateria 6V-4.5Ah, autonomia 4 horas, gabinete em metal, pintura epóxi sem indicação de saída, com acessórios de fixação Ref.Lumymaster LM 0109XX-L  ou equivalente técnico</t>
  </si>
  <si>
    <t xml:space="preserve"> Modulo Autônomo Indicador 115/220V, com 80 led’s, bateria 6V-4.5Ah, autonomia 4 horas, gabinete em metal, pintura epóxi  com indicação:  SAIDA,  com acessórios de fixação,Ref. Lumymaster LM 0109XX-L  ou equivalente técnico</t>
  </si>
  <si>
    <t xml:space="preserve"> Modulo Autônomo Indicador 115/220V, com 80 led’s, bateria 6V-4.5Ah, autonomia 4 horas, gabinete em metal, pintura epóxi  com indicação:  SAIDA DE EMERGÊNCIA,  com acessórios de fixação,Ref. Lumymaster LM 0109XX-L  ou equivalente técnico</t>
  </si>
  <si>
    <t>IV</t>
  </si>
  <si>
    <t>INSTALAÇÕES DE AUTOMAÇÃO (ELÉTRICA E SINAL)</t>
  </si>
  <si>
    <t>MiniDisjuntor Monopolar para trilho DIN, corrente nominal 16 A Corrente de interrupção mínima - 4,5kA tipo 5SL3 Siemens  ou equivalente técnico - cd estab</t>
  </si>
  <si>
    <t>MiniDisjuntor Monopolar para trilho DIN, corrente nominal 20 A Corrente de interrupção mínima - 4,5kA tipo 5SL3 Siemens  ou equivalente técnico - cd estab</t>
  </si>
  <si>
    <t>Caixa tipo condulete em liga de alumínio (tampa e caixa) com pintura em epoxi poliester na cor cinza, Ref. Tramontina, Wetzel pou equivalente técnico,   ø 20mm(3/4")</t>
  </si>
  <si>
    <t>Caixa tipo condulete em liga de alumínio (tampa e caixa) com pintura em epoxi poliester na cor cinza, Ref. Tramontina, Wetzel pou equivalente técnico,  ø 25mm(1").</t>
  </si>
  <si>
    <t>Caixa tipo condulete em liga de alumínio com pintura em epoxi poliester na cor cinza, Ref. Tramontina, Wetzel pou equivalente técnico,  ø 25mm(1") e com  TAMPA NO MESMO MATERIAL 02 (duas) tomadas  novo padrão brasileiro 20 A (motor cortina+gerador névoa)</t>
  </si>
  <si>
    <t>Adaptador para canaleta  de alumínio 73x25mm - 2x ø1" - Ref. Dutotec DT 47340-000 ou equivalente técnico</t>
  </si>
  <si>
    <t>Chave reversora, com posição "0", 4 polos,  categoria AC3, 40A. com 04 câmaras Ref. Efe-Semitrans - U4-D1-40A montada em caixa metálica  de sobrepor</t>
  </si>
  <si>
    <t>Banco de Capacitores Trifásico fixo 2,5 kVAr em 380VAC, em caixa ABS com tampa, com dispositivos anti-explosão, disjuntor de proteção e distorção máxima de harmônicas de 3%</t>
  </si>
  <si>
    <t>Quadro de comando de Sobrepor, confeccionado em chapa de aço mínimo 24 USG, pintura epoxi Cinza Rall, dimensão - 600x480x220mm tipo CS, Marca CEMAR ou equivalente técnico - Caixa para  reversora de 40 Amperes da CEMAR</t>
  </si>
  <si>
    <t>Caixa derivação 100x100mm tipo X  p/ Canaleta de Alumínio de 73x25mm, cor Branca. Ref. Dutotec DT-52340.00 ou equivalente técnico</t>
  </si>
  <si>
    <t>Acessório tipo flange p/ conexão CD/ Canaleta de Alumínio 73mmx25mm, Ref. Dutotec DT 49340.00</t>
  </si>
  <si>
    <t>Suporte (Porta Equipamentos) Dutotec  Ref. DT.64444.10 p/tres blocos com, DUAS tomadas tipo bloco NBR.20A Ref. DT.99230.00 (PRETA- ESTAB), mais um bloco cego Ref. DT 99430.00 ou similar.</t>
  </si>
  <si>
    <t>Quadro tipo Caixa de comando 500x400x200mm c/ acessórios - Ref. Cemar ou equivalente técnico (CD Cortina/Automação)</t>
  </si>
  <si>
    <t>Caixa de equipotencialização CED medida 210×210×90mm completa vem 8 terminais de pressão, placa de cobre 5,8mm + 1 terminal de pressão de 50mm Marca: Termotécnica Ref. TEL 901 ou equivalente téxcnico</t>
  </si>
  <si>
    <t>Haste de aterramento DUPLA CAMADA  de cobre 3/4" x 3m Marca: Termotécmnica Ref. TEL 5838 com Conector para Haste de aterramento,  Cabo-Haste em Bronze Para Dois Cabos, Marca Termotécnica Ref. TEL 590 ou equivalentes técnicos</t>
  </si>
  <si>
    <t>Caixa de inspeção completa, com tampoa em ferro fundido ,   para sistema de aterramento. Caixa:   Diâmetro 300mm em PVC x 300mm Marca: Termotécnica  Ref. TEL - 552 Tampa:  Tampa Reforçada com Escotilha em Ferro Fundido Ø300mm Ref. TEL 536 nou equivalentes técnicos</t>
  </si>
  <si>
    <t>Terminal metálico a pressão para 1 cabo de 6 a 10mm2 com 1 furo de fixação</t>
  </si>
  <si>
    <t>Cabo de cobre nú tempera meio duro para aterramenmto 10mm2</t>
  </si>
  <si>
    <t>Eletrocalha lisa 200x50mm , aço galvanizado, com 1 septo divisor ( 2 Partições de 100mmx80mm + 100x50mm) Ref. Eletropoll 13302 (Ref. EL 1302 200 x 50 #22 GF)  com tampa de encaixa  Ref. Eletropoll 1304 ou equivalentes técnicas , com acessórios de conexão</t>
  </si>
  <si>
    <t>Suporte para eletrocalha galvanizada</t>
  </si>
  <si>
    <t>Tê horizontal de redução  para eletrocalha 200x50mm entrada e saída, redução 100x50mm, Marcas: Eletropoll ou equivalente técnico</t>
  </si>
  <si>
    <t>Eletrocalha lisa 100x50mm , aço galvanizado,sem  septo divisor  Ref. Eletropoll 13302 (Ref. EL 1302 100x 50 #22 GF)  com tampa de encaixa  Ref. Eletropoll 1304 ou equivalentes técnicoas , com acessórios de conexão</t>
  </si>
  <si>
    <t>Acoplamento para painel de eletrocalha 100x50mm Ref. Eletropoll 1330 ou equivalente técnico</t>
  </si>
  <si>
    <t>PONTOS PARA A TRANSMISSÃO DE DADOS E TELEFONIA :</t>
  </si>
  <si>
    <t>Caixa tipo condulete em liga de alumínio (tampa e caixa) com pintura em epoxi poliester na cor cinza, Ref. Tramontina, Wetzel pou equivalente técnico, ø 25mm (1")</t>
  </si>
  <si>
    <t>Cabo UTP 4 Pares 24 awg LSZH (Não Halogenado)  Cat.5e Marca: Furukawa ou equivalente técnico</t>
  </si>
  <si>
    <t>Rack tamanho 24U x 19" x 600mm - Completo - Grau de proteção IP 20, com uma bandeja, fechaduras em todas as aberturas, porta frontal cega e teto em aço cego e laterais com aletas para ventilação - Ref. Cartoom's ou equivalente técnico</t>
  </si>
  <si>
    <t>Patch Panel 24 portas com RJ-45 Cat.5e  para Rack 19" Ref. Furukawa ou equivalente técnico (Cab. Estruturado - LÓGICA)</t>
  </si>
  <si>
    <t>Patch Cord, CAT.5e,  1,0m  Ref. Furukawa ou equivalente técnico (Lógica) - Cor Azul</t>
  </si>
  <si>
    <t>Patch Cord, CAT.5e,  1,0m   Ref. Furukawa ou equivalente técnico (Telefone) - Cor Verde</t>
  </si>
  <si>
    <t>Patch Cord, CAT.5e,  1,5m  Ref. Furukawa ou equivalente técnico (Lógica) - Cor Azul</t>
  </si>
  <si>
    <t>Régua de tomadas elétricas, 1Ux19"  com 8 tomadas 2P+T  de acoirdo com a NBR 13249, em ângulo de 45º  para  Rack's de 19" - Ref. Pier Telecom ou equivalente técnico</t>
  </si>
  <si>
    <t>Bloco de inserção engate rápido M10 com bastidor completo, LSA Plus. Ref. Seccon ou equivalente técnico</t>
  </si>
  <si>
    <t>Plug (macho) RJ45 cat. 5e - Ref. Furukawa ou equivalente técnico com conectorização/teste (Para sistema de alarme)</t>
  </si>
  <si>
    <t>Guia de cabos  (Organizador) metálico, Altura = 1 U Largura - 19" (Polegadas)  para racks de 19" instalado  - Ref. Furukawa ou equivalente técnico</t>
  </si>
  <si>
    <t>Bandeja fixa, metálica, altura= 1 U  largura 19"(polegadas) para racks de 19" instalado - Ref. Furukawa ou equivalente técnico</t>
  </si>
  <si>
    <t>Patch-cord composto de cabo UTP , Cat. 5e , LSZH (Não Halogenado) Ref. Furukawa ou equivalente técnico com dois conectores RJ45-cat. 5e Ref. Furukawa ou equivalente técnico nas duas pontas, certificado, para interligação entre rack do Banco e caixa QDS/RDY/MDR</t>
  </si>
  <si>
    <t>Quadro elétrico de sobreporo com capacidade mínima trifásica para 100A, espaço para disjuntor geral trifásico de 20A, com dimensões mínimas de 1000x600x180mm (AxLxP), bipartido ( parte rede elétrica comum e parte elétrica estabilizada) disjuntores parciais conforme projeto, completo para 60 elementos, com conexões, fixações, identificações e acessórios, Ref. Metalúrgica Atlanta ou Equivalente Técnico - CD ESTAB</t>
  </si>
  <si>
    <t>MiniDisjuntor Tripolar  para trilho DIN, corrente nominal 40 A Corrente de interrupção mínima - 4,5kA   - Ref. Siemens tipo 5SL3  ou equivalente técnico 3x40A -CD ESTAB</t>
  </si>
  <si>
    <t>Equipamentos para Caixa Square rotation, Marca Dutotec Ref.:  modelo SQR: adaptador para 05 (cinco) tomadas (RJ-45) e 05 (cinco) tomadas de In. 20A / 250V (padrão brasileiro), tampa tipo janela e adaptador para eletrodutos com  duas tomadas RJ45 Cat.53e e duas tomadas elétricas pretas de 20 A DT.99230.20 (PRETO),</t>
  </si>
  <si>
    <t>Porta Equipamentos (Suporte)  Ref. DT.63450.10 com DOIS bloco c/RJ.45 Cat.5e  Ref. DT.99530.00OU similar.</t>
  </si>
  <si>
    <t>Porta Equipamentos (Suporte)Ref. DT.63450.10 com UM(1) bloco c/RJ.45 Cat.5e  Ref. DT.99530.00OU similar.</t>
  </si>
  <si>
    <t>Certificação de pontos RJ45-cat. 5e</t>
  </si>
  <si>
    <t>Cabo Telefônico tipo CTP-APL 50-10 pares, Certificado pela Anatel  Ref. Furukawa, GP Cabos ou equivalente técnico</t>
  </si>
  <si>
    <t>Cabo Telefônico, CIT 50-10 pares, certificado pela Anatel, Ref. Furukawa, GP Cabos ou equivalente técnico</t>
  </si>
  <si>
    <t>Eletroduto de ferro do tipo galvanizado, semi-pesado, da Carboinox , Tomell ou equivalente técnico ø 25mm(1").</t>
  </si>
  <si>
    <t>Cabo Telefônico CIT 50-5 pares, Certificado pela Anatel  Ref. Furukawa, GP Cabos ou equivalente técnico (Alarme)</t>
  </si>
  <si>
    <t>Barra de terra  para Bloco M10, Ref. Seccn ou equivalente técnico</t>
  </si>
  <si>
    <t>Distribuidor Geral de Telefonia - DG - N.º4 (600x600x120mm) padrão Telebrás  - de Sobrepor com barra de terra, fixações, acessórios  internos p/ montagem Ref. Engelco ou equivalente técnico</t>
  </si>
  <si>
    <t>SUBTOTAL  AUTOMAÇÃO</t>
  </si>
  <si>
    <t>INSTALAÇÕES DE ALARME</t>
  </si>
  <si>
    <t>INFRA-ESTRUTURA NECESSÁRIA PARA ESPERAS ALARME:</t>
  </si>
  <si>
    <t>V</t>
  </si>
  <si>
    <t xml:space="preserve"> Quadro de comando de Sobrepor para  Central de Alarme - 600x480x220mm tipo CS. Ref. Cemar ou equivalente técnico</t>
  </si>
  <si>
    <t>Caixa de Sobrepor c/tampa de 400x300x200mm tipo CPS, Ref. Ce,mar ou equivalente técnico (para Módulo de Rede do Alarme)</t>
  </si>
  <si>
    <t>Caixa tipo condulete em liga de alumínio (tampa e caixa) com pintura em epoxi poliester na cor cinza, Ref. Tramontina, Wetzel pou equivalente técnico,   ø25 mm</t>
  </si>
  <si>
    <t>Porta Equipameentos  Ref. DT.64444.10 p/tres blocos com UM bloco c/furo central Ref. Dutotec DT.99530.00, mais DOIS blocos cegos Ref. Dutotec DT 99430.00 ou equivalente técnico(Pontos Alarme Máscara e Paredes).</t>
  </si>
  <si>
    <t>Cabo Telefônico CIT 50-10 pares, Certificado pela Anatel  Ref. Furukawa, GP Cabos ou equivalente técnico(Entrada Linhas)</t>
  </si>
  <si>
    <t>Cabo de cobre tipo PP, encordoamento classe 5, isolação 300/500V,  3 veias de condutores 1,5mm² , Ref. Prysmian PP Cortdoplast ou equivalente técnico- Ligação dos moytores cortina</t>
  </si>
  <si>
    <t xml:space="preserve">INSTALAÇÕES </t>
  </si>
  <si>
    <t>SUBTOTAL DE ALARME</t>
  </si>
  <si>
    <t>VI</t>
  </si>
  <si>
    <t>INSTALAÇÕES DE CFTV</t>
  </si>
  <si>
    <t>INFRA-ESTRUTURA NECESSÁRIA PARA CFTV:</t>
  </si>
  <si>
    <t>Caixa tipo condulete em liga de alumínio (tampa e caixa) com pintura em epoxi poliester na cor cinza, Ref. Tramontina, Wetzel pou equivalente técnico,  ø 25 mm</t>
  </si>
  <si>
    <t>Rack tamanho 12U x 19" x 600mm - Completo - Grau de proteção IP 20, com uma bandeja, fechaduras em todas as aberturas, porta frontal e teto em aço cego e laterais com aletas para ventilação, conforme memorial descritivo ITEM 6.1 - Ref. Wolmer, Cartoom's ou equivalente técnico</t>
  </si>
  <si>
    <t>Guia de cabos  (Organizador) metálico, Altura = 1 U Largura - 19" (Polegadas)  para racks de 19" instalado  - Ref. Furukawa ou equivalente técnico , conforme memorial descritivo ITEM 6.2</t>
  </si>
  <si>
    <t>Cabo UTP 4 Pares 24 awg LSZH (Não Halogenado)  Cat.6, Ref. Furukawa ou equivalente técnico conforme memorial descritivo ITEM 6.3</t>
  </si>
  <si>
    <t>Patch Panel 24 portas p/ Rack 19" categoria 6, descarregado, Ref. Furukawa ou equivalente técnico, conforme memorial descritivo ITEM 6.4</t>
  </si>
  <si>
    <t>Conector RJ45 Fêmea cat. 6, Ref. Furukawa ou equivalente técnicoconforme memorial descritivo ITEM 6.5</t>
  </si>
  <si>
    <t>Régua de tomadas elétricas, 1Ux19"  com 8 tomadas 2P+T  de acoirdo com a NBR 13249, em ângulo de 45º  para  Rack's de 19" - Ref. Pier Telecom ou equivalente técnico, conforme memorial descritivo ITEM 6.6</t>
  </si>
  <si>
    <t>Certificação de pontos RJ45-cat. 6</t>
  </si>
  <si>
    <t>SUBTOTAL DE CFTV</t>
  </si>
  <si>
    <t>Esmalte sobre madeira sem emassamento ( PE01, PE01', PE02 e PE02')</t>
  </si>
  <si>
    <t>6.3.1</t>
  </si>
  <si>
    <t>6.3.2</t>
  </si>
  <si>
    <t>6.3.3</t>
  </si>
  <si>
    <t>6.3.3.1</t>
  </si>
  <si>
    <t>6.3.3.2</t>
  </si>
  <si>
    <t>6.3.3.3</t>
  </si>
  <si>
    <t>7.1.1</t>
  </si>
  <si>
    <t>7.2.1</t>
  </si>
  <si>
    <t>7.2.2</t>
  </si>
  <si>
    <t>7.2.3</t>
  </si>
  <si>
    <t>9.1.1</t>
  </si>
  <si>
    <t>9.1.2</t>
  </si>
  <si>
    <t>9.2.1</t>
  </si>
  <si>
    <t>9.2.1.1</t>
  </si>
  <si>
    <t>9.2.1.2</t>
  </si>
  <si>
    <t>9.2.1.3</t>
  </si>
  <si>
    <t>9.2.1.4</t>
  </si>
  <si>
    <t>9.2.1.5</t>
  </si>
  <si>
    <t>9.2.1.6</t>
  </si>
  <si>
    <t>9.2.1.7</t>
  </si>
  <si>
    <t>9.2.2</t>
  </si>
  <si>
    <t>9.2.2.1</t>
  </si>
  <si>
    <t>9.2.2.2</t>
  </si>
  <si>
    <t>9.2.2.3</t>
  </si>
  <si>
    <t>9.2.2.4</t>
  </si>
  <si>
    <t>9.2.2.5</t>
  </si>
  <si>
    <t>9.2.2.6</t>
  </si>
  <si>
    <t>9.2.2.7</t>
  </si>
  <si>
    <t>9.2.2.8</t>
  </si>
  <si>
    <t>9.2.2.9</t>
  </si>
  <si>
    <t>9.2.2.10</t>
  </si>
  <si>
    <t>9.2.2.11</t>
  </si>
  <si>
    <t>9.2.2.12</t>
  </si>
  <si>
    <t>9.2.2.13</t>
  </si>
  <si>
    <t>9.2.2.14</t>
  </si>
  <si>
    <t>9.2.2.15</t>
  </si>
  <si>
    <t>9.2.2.16</t>
  </si>
  <si>
    <t>9.2.2.17</t>
  </si>
  <si>
    <t>9.2.2.18</t>
  </si>
  <si>
    <t>9.2.2.19</t>
  </si>
  <si>
    <t>9.2.3</t>
  </si>
  <si>
    <t>10.4.1</t>
  </si>
  <si>
    <t>11.2.2</t>
  </si>
  <si>
    <t>11.2.3</t>
  </si>
  <si>
    <t>12.1.1</t>
  </si>
  <si>
    <t>12.1.2</t>
  </si>
  <si>
    <t>12.1.3</t>
  </si>
  <si>
    <t>12.2.1</t>
  </si>
  <si>
    <t>14.1.1</t>
  </si>
  <si>
    <t>14.1.2</t>
  </si>
  <si>
    <t>14.1.3</t>
  </si>
  <si>
    <t>14.1.4</t>
  </si>
  <si>
    <t>14.1.5</t>
  </si>
  <si>
    <t>14.2.1</t>
  </si>
  <si>
    <t>14.2.2</t>
  </si>
  <si>
    <t>14.2.3</t>
  </si>
  <si>
    <t>14.2.4</t>
  </si>
  <si>
    <t>14.2.5</t>
  </si>
  <si>
    <t>14.2.6</t>
  </si>
  <si>
    <t>14.2.7</t>
  </si>
  <si>
    <t>14.2.8</t>
  </si>
  <si>
    <t>14.2.9</t>
  </si>
  <si>
    <t>14.2.10</t>
  </si>
  <si>
    <t>14.2.11</t>
  </si>
  <si>
    <t>14.2.12</t>
  </si>
  <si>
    <t>14.2.13</t>
  </si>
  <si>
    <t>14.2.14</t>
  </si>
  <si>
    <t>14.2.15</t>
  </si>
  <si>
    <t>14.2.16</t>
  </si>
  <si>
    <t>14.3.1</t>
  </si>
  <si>
    <t>14.4</t>
  </si>
  <si>
    <t>14.5</t>
  </si>
  <si>
    <t>14.5.1</t>
  </si>
  <si>
    <t>14.5.2</t>
  </si>
  <si>
    <t>14.5.3</t>
  </si>
  <si>
    <t>EQUIPAMENTOS</t>
  </si>
  <si>
    <t>UNIDADES CONDICIONADORAS  - SISTEMA SPLIT</t>
  </si>
  <si>
    <t>1.1.1</t>
  </si>
  <si>
    <t>Unidade condicionadora tipo built-in, ciclo reverso, inverter, cond.Horizontal,,cap. de 36KBtu/h</t>
  </si>
  <si>
    <t>1.1.2</t>
  </si>
  <si>
    <t>Unidade condicionadora tipo piso/teto, ciclo reverso, inverter,cond. Horizontal, cap. de 36KBtu/h</t>
  </si>
  <si>
    <t>1.1.3</t>
  </si>
  <si>
    <t>Unidade condicionadora tipo High Wall, inverter, ciclo reverso, cond. Horizontal, cap. 9 KBtu/h</t>
  </si>
  <si>
    <t>1.1.4</t>
  </si>
  <si>
    <t>Suporte metálico para condensador de 12 a 36kBTU/h</t>
  </si>
  <si>
    <t>CAIXAS DE VENTILAÇÃO</t>
  </si>
  <si>
    <t>1.2.1</t>
  </si>
  <si>
    <t>Ventilador  In-Line de baixo perfil - Ø250 - 600 m³/h x 20 mmca (VAE-1)</t>
  </si>
  <si>
    <t>1.2.2</t>
  </si>
  <si>
    <t>Caixa de Filtragem , com filtros G4, em chapas de aço galvanizado, conexões Ø200mm</t>
  </si>
  <si>
    <t>1.2.3</t>
  </si>
  <si>
    <t>Ventilador AxiaL, em aço carbono, Ø30cm, 1.500 m³/h x 6mmca (VEX-1)</t>
  </si>
  <si>
    <t>1.2.4</t>
  </si>
  <si>
    <t>Ventilador AxiaL, em ABS, Ø15cm, 150 m³/h x6mmca (VEX-2)</t>
  </si>
  <si>
    <t>DISPOSITIVOS DE INSUFLAMENTO DE AR</t>
  </si>
  <si>
    <t xml:space="preserve">Difusor em polipropileno branco com disco regulável - ø 250 mm </t>
  </si>
  <si>
    <t xml:space="preserve">Difusor em polipropileno branco com disco regulável - ø 100 mm </t>
  </si>
  <si>
    <t>Grelha em alumínio anodizado, cor branco, dupla deflexão horizontal, sem registro. Mod: AH-15/D Dim: 82,5x22,5 cm</t>
  </si>
  <si>
    <t>DISPOSITIVOS DE RETORNO DE AR E CAPTAÇÃO DE AR EXTERIOR</t>
  </si>
  <si>
    <t>Grelha em alumínio anodizado, aletas fixas horizontais. Mod: AWK/A Dim:62,5x22,5 cm</t>
  </si>
  <si>
    <t>DISPOSITIVOS DE EXAUSTÃO</t>
  </si>
  <si>
    <t>Grelhas em ABS, cor branco, Dim: 15x15cm</t>
  </si>
  <si>
    <t>DISPOSITIVOS DE PORTA</t>
  </si>
  <si>
    <t>Grelha em alumínio anodizado, cor branco, Aletas em "V" invertidas, com contra-moldura Mod: AGS-T Dim: 62,5x42,5 cm</t>
  </si>
  <si>
    <t>2.4.1</t>
  </si>
  <si>
    <t>2.4.2</t>
  </si>
  <si>
    <t>2.4.3</t>
  </si>
  <si>
    <t>2.5.1</t>
  </si>
  <si>
    <t>QUADROS ELÉTRICOS - FORÇA / COMANDO</t>
  </si>
  <si>
    <t>Quadro Elétrico de Força e Comando - Completo - (QFAC/1/QFAC-2)(Ver CPU)</t>
  </si>
  <si>
    <t>INSTALAÇÕES MECÂNICAS, FORÇA E COMANDO -SISTEMA SPLIT SYSTEM - (UC/UE)</t>
  </si>
  <si>
    <t>4.1.2</t>
  </si>
  <si>
    <t>Tubo  de Cobre com acessórios (curvas, uniões, etc.) Ø 3/8" (Ver CPU) - Isolado</t>
  </si>
  <si>
    <t>4.1.3</t>
  </si>
  <si>
    <t>Tubo  de Cobre com acessórios (curvas, uniões, etc.) Ø 1/4" (Ver CPU) - Isolado</t>
  </si>
  <si>
    <t>4.1.5</t>
  </si>
  <si>
    <t>Tubo  de Cobre com acessórios (curvas, uniões, etc.) Ø 3/4" (Ver CPU) - Isolado</t>
  </si>
  <si>
    <t>4.1.6</t>
  </si>
  <si>
    <t>Suporte metálico rede de dutos, perfilados galv. 19x30mm, barras roscadas e chumbadores  Ø1/4"</t>
  </si>
  <si>
    <t>4.1.7</t>
  </si>
  <si>
    <t>Cabo Multipolar de Cobre, isolação HEPR,Cobertura PVC-ST2, antichama 5x 2,5mm²</t>
  </si>
  <si>
    <t>4.1.8</t>
  </si>
  <si>
    <t>Gás refrigerante R-410</t>
  </si>
  <si>
    <t>kg</t>
  </si>
  <si>
    <t>REDE DE DUTOS DE DISTRIBUIÇÃO E EXAUSTÃO DE AR</t>
  </si>
  <si>
    <t>Chapa Galvanizada # 26 para execução de dutos padrão TDC</t>
  </si>
  <si>
    <t xml:space="preserve">Conexão flexível vinílica na descarga/tomada de ar ventilador </t>
  </si>
  <si>
    <t>Manta de lã de vidro espessura 38mm</t>
  </si>
  <si>
    <t>Duto flexível , sem isolamento, em alumínio. Mod: Aludec 60 Ø20cm</t>
  </si>
  <si>
    <t>4.2.5</t>
  </si>
  <si>
    <t>Duto flexível , sem isolamento, em alumínio. Mod: Aludec 60 Ø10cm</t>
  </si>
  <si>
    <t>ENSAIOS, INSPEÇÕES, TESTES E BALANCEAMENTO DOS SISTEMAS.</t>
  </si>
  <si>
    <t>Testes e Inspeções (Ver Especificações Técnicas e CPU)</t>
  </si>
  <si>
    <t>DIVERSOS</t>
  </si>
  <si>
    <t xml:space="preserve">Porta de enrolar automática cor platina
Fornecimento e Instalação de cortina metálica (porta de enrolar) com interface para automação, conforme especificações do "Memorial para Fornecimento e Instalação de Cortinas Metálicas com Interface para Automação – ver. 9.19". Dimensões da porta: 2,26 m x 2,55 m (largura x altura) inclui caixa superior e montantes laterais. Ver localização e vistas projeto Arquitetônico.
</t>
  </si>
  <si>
    <t xml:space="preserve">Porta Giratória Cilíndrica 800 mm – fornecimento e instalação
Conforme memorial específico fornecido pelo BANRISUL, na cor Branca.
Local: Ver projeto Arquitetonico, junto a Esquadria Autoatendimento.
</t>
  </si>
  <si>
    <t>Enc. Sociais SINAPI-RS FEV/2020</t>
  </si>
  <si>
    <t>Acrílica sem emassamento - paredes internas</t>
  </si>
  <si>
    <t>Perfil aluminio cor branco 8,0cm x 8,0cm - montantes verticais e horizontais - esquadria do acesso principal</t>
  </si>
  <si>
    <t xml:space="preserve">         - esquadria aluminio com pintura eletrostática cor branca com grade - completa com vidro</t>
  </si>
  <si>
    <t xml:space="preserve">         - esquadria aluminio com pintura eletrostática cor branca sem grade - completa com vidro</t>
  </si>
  <si>
    <t xml:space="preserve">         - porta em aluminio com pintura eletrostática cor branca completa com grade e vidro 110x210 -  abrir </t>
  </si>
  <si>
    <t>2.1.1</t>
  </si>
  <si>
    <t>2.1.2</t>
  </si>
  <si>
    <t>2.1.3</t>
  </si>
  <si>
    <t>Divisórias leves</t>
  </si>
  <si>
    <t xml:space="preserve">       - painel BP Plus branco com perfil metálico prata natural</t>
  </si>
  <si>
    <t xml:space="preserve">       - divisor de sigilo em painel BP Plus branco com perfil metálico prata natural</t>
  </si>
  <si>
    <t xml:space="preserve">       - portas divisória tipo PB Plus branco com perfil metálico prata natural  a instalar c/ferragem completa tipo alavanca</t>
  </si>
  <si>
    <t>PA2-A - Saques/Depósitos PPNE, 30cm x 31cm, colada com dupla face</t>
  </si>
  <si>
    <t>PA2-B - Saques/Depósitos, 30cm x 31cm, colada com dupla face</t>
  </si>
  <si>
    <t>9.2.2.20</t>
  </si>
  <si>
    <t>9.2.2.21</t>
  </si>
  <si>
    <t>Abrigo para extintor de incendio, fixado ao piso</t>
  </si>
  <si>
    <t>Luminária de embutir em forro modular e gesso, para  2 lâmpadas  tecnologia T8 de 2x32 W, para duas lâmpadas de LED de 18W, bivolt (100-240V) fluxo luminoso mínimo de 2000 Lúmens, cor branco neutro, marca Intral ou equivalente técnico,  para forros de 125cmx62,5cm, com corpo em chapa de aço tratada SAE 1010/1020, laminada a frio, com espessura mínima de 0,6mm. Pintura a pó por processo eletrostático tipo epóxi/poliéster na cor branca. Cabeceira em aço com 0,6mm de espessura mínima. Refletor parabólico e  aletas parabólicas, ambas em alumínio anodizado brilhante de altíssima pureza (99,85%), com espessura mínima de 0,3mm. Soquetes tipo push-in G-5 de engate rápido, rotor de segurança em policarbonato e contatos em bronze fosforoso. Dimensões mínimas externas da luminária de 63mm de altura, 244mm de largura. Curva luminotécnica que alcance no mínimo 400cd/1000 lúmens, com fator de utilização máximo de 0,72, considerando um ambiente com k igual a 5 e relação de refletância teto, parede e piso igual a 70%, 50% e 10%, respectivamente. Rendimento mínimo de 72%. Referência: CAA22-E232  LUMICENTER ou equivalente técnico, completa</t>
  </si>
  <si>
    <t>Luminária de embutir em forro modular e gesso, para  2 lâmpadas  tecnologia T8 de 2x16 W, para duas lâmpadas de LED de 9W, bivolt (100-240V) fluxo luminoso mínimo de 1000 Lúmens, cor branco neutro, marca Intral ou equivalente técnico,  para forros de 125cmx62,5cm, com corpo em chapa de aço tratada SAE 1010/1020, laminada a frio, com espessura mínima de 0,6mm. Pintura a pó por processo eletrostático tipo epóxi/poliéster na cor branca. Cabeceira em aço com 0,6mm de espessura mínima. Refletor parabólico e  aletas parabólicas, ambas em alumínio anodizado brilhante de altíssima pureza (99,85%), com espessura mínima de 0,3mm. Soquetes tipo push-in G-5 de engate rápido, rotor de segurança em policarbonato e contatos em bronze fosforoso. Dimensões mínimas externas da luminária de 63mm de altura, 244mm de largura. Curva luminotécnica que alcance no mínimo 400cd/1000 lúmens, com fator de utilização máximo de 0,72, considerando um ambiente com k igual a 5 e relação de refletância teto, parede e piso igual a 70%, 50% e 10%, respectivamente. Rendimento mínimo de 72%. Referência: CAA22-E216  LUMICENTER ou equivalente técnico, completa</t>
  </si>
  <si>
    <t>Testeira T4-370, medindo 370X71X17cm, em chapa galvanizada vazada, com logomarca em acrílico termomoldada. Testeira existente na BAGERS, retirar para reforma e reinstalação- Reinstalar com estrutura de sustentação, realizar limpeza, substituição de luminárias e repintura.</t>
  </si>
  <si>
    <t>elétrica</t>
  </si>
  <si>
    <t>mecânica</t>
  </si>
  <si>
    <t>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</si>
</sst>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R$&quot;* #,##0.00_-;\-&quot;R$&quot;* #,##0.00_-;_-&quot;R$&quot;* &quot;-&quot;??_-;_-@_-"/>
    <numFmt numFmtId="43" formatCode="_-* #,##0.00_-;\-* #,##0.00_-;_-* &quot;-&quot;??_-;_-@_-"/>
    <numFmt numFmtId="164" formatCode="_-&quot;R$&quot;\ * #,##0.00_-;\-&quot;R$&quot;\ * #,##0.00_-;_-&quot;R$&quot;\ * &quot;-&quot;??_-;_-@_-"/>
    <numFmt numFmtId="165" formatCode="* #,##0.00\ ;\-* #,##0.00\ ;* \-#\ ;@\ "/>
  </numFmts>
  <fonts count="26" x14ac:knownFonts="1">
    <font>
      <sz val="10"/>
      <name val="MS Sans Serif"/>
    </font>
    <font>
      <sz val="10"/>
      <name val="MS Sans Serif"/>
      <family val="2"/>
    </font>
    <font>
      <sz val="10"/>
      <name val="MS Sans Serif"/>
      <family val="2"/>
    </font>
    <font>
      <sz val="10"/>
      <name val="Arial"/>
      <family val="2"/>
    </font>
    <font>
      <sz val="11"/>
      <color theme="1"/>
      <name val="Calibri"/>
      <family val="2"/>
      <scheme val="minor"/>
    </font>
    <font>
      <b/>
      <sz val="10"/>
      <name val="Calibri"/>
      <family val="2"/>
      <scheme val="minor"/>
    </font>
    <font>
      <sz val="11"/>
      <name val="Calibri"/>
      <family val="2"/>
      <scheme val="minor"/>
    </font>
    <font>
      <sz val="10"/>
      <name val="Calibri"/>
      <family val="2"/>
      <scheme val="minor"/>
    </font>
    <font>
      <b/>
      <sz val="11"/>
      <name val="Calibri"/>
      <family val="2"/>
      <scheme val="minor"/>
    </font>
    <font>
      <b/>
      <sz val="14"/>
      <name val="Calibri"/>
      <family val="2"/>
      <scheme val="minor"/>
    </font>
    <font>
      <b/>
      <sz val="8"/>
      <name val="Calibri"/>
      <family val="2"/>
      <scheme val="minor"/>
    </font>
    <font>
      <sz val="8"/>
      <name val="Calibri"/>
      <family val="2"/>
      <scheme val="minor"/>
    </font>
    <font>
      <sz val="9"/>
      <name val="Calibri"/>
      <family val="2"/>
      <scheme val="minor"/>
    </font>
    <font>
      <b/>
      <sz val="9"/>
      <name val="Calibri"/>
      <family val="2"/>
      <scheme val="minor"/>
    </font>
    <font>
      <sz val="10"/>
      <name val="MS Sans Serif"/>
      <family val="2"/>
    </font>
    <font>
      <sz val="10"/>
      <color theme="1"/>
      <name val="Calibri"/>
      <family val="2"/>
      <scheme val="minor"/>
    </font>
    <font>
      <sz val="9"/>
      <color theme="1"/>
      <name val="Calibri"/>
      <family val="2"/>
      <scheme val="minor"/>
    </font>
    <font>
      <sz val="11"/>
      <color rgb="FF000000"/>
      <name val="Calibri"/>
      <family val="2"/>
      <charset val="1"/>
    </font>
    <font>
      <sz val="10"/>
      <color rgb="FF000000"/>
      <name val="Calibri"/>
      <family val="2"/>
      <charset val="1"/>
    </font>
    <font>
      <b/>
      <sz val="11"/>
      <color theme="0"/>
      <name val="Calibri"/>
      <family val="2"/>
      <charset val="1"/>
    </font>
    <font>
      <b/>
      <sz val="11"/>
      <color rgb="FF000000"/>
      <name val="Calibri"/>
      <family val="2"/>
      <charset val="1"/>
    </font>
    <font>
      <b/>
      <sz val="10"/>
      <color rgb="FF000000"/>
      <name val="Calibri"/>
      <family val="2"/>
      <charset val="1"/>
    </font>
    <font>
      <u/>
      <sz val="10"/>
      <name val="Calibri"/>
      <family val="2"/>
      <scheme val="minor"/>
    </font>
    <font>
      <b/>
      <sz val="10"/>
      <color theme="1"/>
      <name val="Calibri"/>
      <family val="2"/>
      <scheme val="minor"/>
    </font>
    <font>
      <b/>
      <sz val="16"/>
      <name val="Calibri"/>
      <family val="2"/>
      <scheme val="minor"/>
    </font>
    <font>
      <sz val="10"/>
      <name val="MS Sans Serif"/>
    </font>
  </fonts>
  <fills count="4">
    <fill>
      <patternFill patternType="none"/>
    </fill>
    <fill>
      <patternFill patternType="gray125"/>
    </fill>
    <fill>
      <patternFill patternType="solid">
        <fgColor theme="0"/>
        <bgColor indexed="64"/>
      </patternFill>
    </fill>
    <fill>
      <patternFill patternType="solid">
        <fgColor theme="8" tint="-0.499984740745262"/>
        <bgColor rgb="FF99CCFF"/>
      </patternFill>
    </fill>
  </fills>
  <borders count="34">
    <border>
      <left/>
      <right/>
      <top/>
      <bottom/>
      <diagonal/>
    </border>
    <border>
      <left/>
      <right/>
      <top style="hair">
        <color indexed="64"/>
      </top>
      <bottom style="hair">
        <color indexed="64"/>
      </bottom>
      <diagonal/>
    </border>
    <border>
      <left/>
      <right/>
      <top/>
      <bottom style="thin">
        <color indexed="64"/>
      </bottom>
      <diagonal/>
    </border>
    <border>
      <left/>
      <right/>
      <top style="thin">
        <color theme="8" tint="-0.24994659260841701"/>
      </top>
      <bottom style="thin">
        <color theme="8" tint="-0.24994659260841701"/>
      </bottom>
      <diagonal/>
    </border>
    <border>
      <left/>
      <right/>
      <top style="thin">
        <color theme="8" tint="-0.24994659260841701"/>
      </top>
      <bottom/>
      <diagonal/>
    </border>
    <border>
      <left/>
      <right/>
      <top/>
      <bottom style="thin">
        <color theme="8" tint="-0.24994659260841701"/>
      </bottom>
      <diagonal/>
    </border>
    <border>
      <left/>
      <right/>
      <top style="medium">
        <color theme="3"/>
      </top>
      <bottom style="medium">
        <color theme="3"/>
      </bottom>
      <diagonal/>
    </border>
    <border>
      <left/>
      <right/>
      <top style="thin">
        <color theme="3"/>
      </top>
      <bottom style="medium">
        <color theme="3"/>
      </bottom>
      <diagonal/>
    </border>
    <border>
      <left/>
      <right/>
      <top style="medium">
        <color theme="3"/>
      </top>
      <bottom/>
      <diagonal/>
    </border>
    <border>
      <left/>
      <right/>
      <top style="thin">
        <color theme="3"/>
      </top>
      <bottom style="thin">
        <color theme="3"/>
      </bottom>
      <diagonal/>
    </border>
    <border>
      <left/>
      <right/>
      <top style="thin">
        <color theme="3"/>
      </top>
      <bottom/>
      <diagonal/>
    </border>
    <border>
      <left/>
      <right/>
      <top/>
      <bottom style="medium">
        <color theme="3"/>
      </bottom>
      <diagonal/>
    </border>
    <border>
      <left/>
      <right/>
      <top/>
      <bottom style="thin">
        <color theme="3"/>
      </bottom>
      <diagonal/>
    </border>
    <border>
      <left/>
      <right/>
      <top style="medium">
        <color theme="3"/>
      </top>
      <bottom style="thin">
        <color theme="3"/>
      </bottom>
      <diagonal/>
    </border>
    <border>
      <left/>
      <right/>
      <top style="thin">
        <color theme="3"/>
      </top>
      <bottom style="hair">
        <color theme="3"/>
      </bottom>
      <diagonal/>
    </border>
    <border>
      <left/>
      <right/>
      <top style="hair">
        <color theme="3"/>
      </top>
      <bottom style="hair">
        <color theme="3"/>
      </bottom>
      <diagonal/>
    </border>
    <border>
      <left/>
      <right/>
      <top style="medium">
        <color theme="3"/>
      </top>
      <bottom style="hair">
        <color theme="3"/>
      </bottom>
      <diagonal/>
    </border>
    <border>
      <left/>
      <right/>
      <top/>
      <bottom style="hair">
        <color theme="3"/>
      </bottom>
      <diagonal/>
    </border>
    <border>
      <left/>
      <right/>
      <top style="hair">
        <color theme="3"/>
      </top>
      <bottom style="thin">
        <color theme="3"/>
      </bottom>
      <diagonal/>
    </border>
    <border>
      <left style="hair">
        <color theme="3"/>
      </left>
      <right style="hair">
        <color theme="3"/>
      </right>
      <top style="hair">
        <color theme="3"/>
      </top>
      <bottom style="hair">
        <color theme="3"/>
      </bottom>
      <diagonal/>
    </border>
    <border>
      <left style="hair">
        <color theme="3"/>
      </left>
      <right style="hair">
        <color theme="3"/>
      </right>
      <top style="hair">
        <color theme="3"/>
      </top>
      <bottom style="thin">
        <color theme="3"/>
      </bottom>
      <diagonal/>
    </border>
    <border>
      <left style="hair">
        <color theme="3"/>
      </left>
      <right style="hair">
        <color theme="3"/>
      </right>
      <top style="thin">
        <color theme="3"/>
      </top>
      <bottom style="thin">
        <color theme="3"/>
      </bottom>
      <diagonal/>
    </border>
    <border>
      <left style="hair">
        <color theme="3"/>
      </left>
      <right style="hair">
        <color theme="3"/>
      </right>
      <top style="thin">
        <color theme="3"/>
      </top>
      <bottom style="hair">
        <color theme="3"/>
      </bottom>
      <diagonal/>
    </border>
    <border>
      <left style="hair">
        <color theme="3"/>
      </left>
      <right style="hair">
        <color theme="3"/>
      </right>
      <top/>
      <bottom style="hair">
        <color theme="3"/>
      </bottom>
      <diagonal/>
    </border>
    <border>
      <left style="hair">
        <color theme="3"/>
      </left>
      <right style="hair">
        <color theme="3"/>
      </right>
      <top/>
      <bottom/>
      <diagonal/>
    </border>
    <border>
      <left style="hair">
        <color theme="3"/>
      </left>
      <right style="hair">
        <color theme="3"/>
      </right>
      <top style="medium">
        <color theme="3"/>
      </top>
      <bottom style="medium">
        <color theme="3"/>
      </bottom>
      <diagonal/>
    </border>
    <border>
      <left style="hair">
        <color theme="3"/>
      </left>
      <right style="hair">
        <color theme="3"/>
      </right>
      <top style="thin">
        <color theme="3"/>
      </top>
      <bottom style="medium">
        <color theme="3"/>
      </bottom>
      <diagonal/>
    </border>
    <border>
      <left style="hair">
        <color theme="3"/>
      </left>
      <right/>
      <top style="thin">
        <color theme="3"/>
      </top>
      <bottom style="medium">
        <color theme="3"/>
      </bottom>
      <diagonal/>
    </border>
    <border>
      <left style="hair">
        <color theme="3"/>
      </left>
      <right style="hair">
        <color theme="3"/>
      </right>
      <top/>
      <bottom style="thin">
        <color theme="3"/>
      </bottom>
      <diagonal/>
    </border>
    <border>
      <left/>
      <right/>
      <top style="thin">
        <color indexed="64"/>
      </top>
      <bottom style="thin">
        <color indexed="64"/>
      </bottom>
      <diagonal/>
    </border>
    <border>
      <left/>
      <right/>
      <top style="hair">
        <color theme="3"/>
      </top>
      <bottom/>
      <diagonal/>
    </border>
    <border>
      <left style="hair">
        <color theme="3"/>
      </left>
      <right style="hair">
        <color theme="3"/>
      </right>
      <top style="hair">
        <color theme="3"/>
      </top>
      <bottom/>
      <diagonal/>
    </border>
    <border>
      <left style="hair">
        <color theme="3"/>
      </left>
      <right/>
      <top style="hair">
        <color theme="3"/>
      </top>
      <bottom style="hair">
        <color theme="3"/>
      </bottom>
      <diagonal/>
    </border>
    <border>
      <left style="hair">
        <color auto="1"/>
      </left>
      <right/>
      <top style="thin">
        <color auto="1"/>
      </top>
      <bottom style="thin">
        <color auto="1"/>
      </bottom>
      <diagonal/>
    </border>
  </borders>
  <cellStyleXfs count="15">
    <xf numFmtId="0" fontId="0" fillId="0" borderId="0"/>
    <xf numFmtId="164" fontId="4" fillId="0" borderId="0" applyFont="0" applyFill="0" applyBorder="0" applyAlignment="0" applyProtection="0"/>
    <xf numFmtId="164" fontId="1" fillId="0" borderId="0" applyFont="0" applyFill="0" applyBorder="0" applyAlignment="0" applyProtection="0"/>
    <xf numFmtId="0" fontId="2" fillId="0" borderId="0">
      <alignment vertical="center"/>
    </xf>
    <xf numFmtId="0" fontId="3" fillId="0" borderId="0"/>
    <xf numFmtId="0" fontId="4" fillId="0" borderId="0"/>
    <xf numFmtId="0" fontId="1" fillId="0" borderId="0"/>
    <xf numFmtId="40" fontId="1" fillId="0" borderId="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14" fillId="0" borderId="0" applyFont="0" applyFill="0" applyBorder="0" applyAlignment="0" applyProtection="0"/>
    <xf numFmtId="0" fontId="17" fillId="0" borderId="0"/>
    <xf numFmtId="9" fontId="17" fillId="0" borderId="0" applyBorder="0" applyProtection="0"/>
    <xf numFmtId="165" fontId="17" fillId="0" borderId="0" applyBorder="0" applyProtection="0"/>
    <xf numFmtId="44" fontId="25" fillId="0" borderId="0" applyFont="0" applyFill="0" applyBorder="0" applyAlignment="0" applyProtection="0"/>
  </cellStyleXfs>
  <cellXfs count="181">
    <xf numFmtId="0" fontId="0" fillId="0" borderId="0" xfId="0"/>
    <xf numFmtId="0" fontId="15" fillId="0" borderId="0" xfId="0" applyFont="1" applyProtection="1">
      <protection hidden="1"/>
    </xf>
    <xf numFmtId="0" fontId="16" fillId="0" borderId="0" xfId="0" applyFont="1" applyProtection="1">
      <protection hidden="1"/>
    </xf>
    <xf numFmtId="0" fontId="15" fillId="0" borderId="0" xfId="0" applyFont="1" applyFill="1" applyProtection="1">
      <protection hidden="1"/>
    </xf>
    <xf numFmtId="0" fontId="15" fillId="0" borderId="0" xfId="0" applyFont="1" applyFill="1" applyBorder="1" applyAlignment="1" applyProtection="1">
      <protection hidden="1"/>
    </xf>
    <xf numFmtId="0" fontId="15" fillId="0" borderId="0" xfId="0" applyFont="1" applyFill="1" applyBorder="1" applyProtection="1">
      <protection hidden="1"/>
    </xf>
    <xf numFmtId="0" fontId="6" fillId="0" borderId="0" xfId="0" applyFont="1" applyAlignment="1" applyProtection="1">
      <alignment vertical="center" wrapText="1"/>
      <protection hidden="1"/>
    </xf>
    <xf numFmtId="10" fontId="12" fillId="0" borderId="1" xfId="0" applyNumberFormat="1" applyFont="1" applyFill="1" applyBorder="1" applyAlignment="1" applyProtection="1">
      <alignment horizontal="right" vertical="center" wrapText="1"/>
      <protection hidden="1"/>
    </xf>
    <xf numFmtId="0" fontId="8" fillId="0" borderId="0" xfId="0" applyFont="1" applyFill="1" applyBorder="1" applyAlignment="1" applyProtection="1">
      <alignment vertical="center" wrapText="1"/>
      <protection hidden="1"/>
    </xf>
    <xf numFmtId="0" fontId="6" fillId="0" borderId="0" xfId="0" applyFont="1" applyFill="1" applyBorder="1" applyAlignment="1" applyProtection="1">
      <alignment vertical="center" wrapText="1"/>
      <protection hidden="1"/>
    </xf>
    <xf numFmtId="0" fontId="13" fillId="0" borderId="0" xfId="0" applyFont="1" applyFill="1" applyBorder="1" applyAlignment="1" applyProtection="1">
      <alignment vertical="center" wrapText="1"/>
      <protection hidden="1"/>
    </xf>
    <xf numFmtId="0" fontId="13" fillId="0" borderId="0" xfId="0" applyFont="1" applyFill="1" applyBorder="1" applyAlignment="1" applyProtection="1">
      <alignment horizontal="left" vertical="center" wrapText="1"/>
      <protection hidden="1"/>
    </xf>
    <xf numFmtId="0" fontId="12" fillId="0" borderId="0" xfId="0" applyFont="1" applyFill="1" applyBorder="1" applyAlignment="1" applyProtection="1">
      <alignment vertical="center" wrapText="1"/>
      <protection hidden="1"/>
    </xf>
    <xf numFmtId="0" fontId="8" fillId="0" borderId="0" xfId="0" applyFont="1" applyFill="1" applyBorder="1" applyAlignment="1" applyProtection="1">
      <alignment horizontal="left" vertical="center" wrapText="1"/>
      <protection hidden="1"/>
    </xf>
    <xf numFmtId="0" fontId="6" fillId="0" borderId="0" xfId="0" applyFont="1" applyFill="1" applyAlignment="1" applyProtection="1">
      <alignment vertical="center" wrapText="1"/>
      <protection hidden="1"/>
    </xf>
    <xf numFmtId="0" fontId="7" fillId="0" borderId="0" xfId="0" applyFont="1" applyAlignment="1" applyProtection="1">
      <alignment vertical="center" wrapText="1"/>
      <protection hidden="1"/>
    </xf>
    <xf numFmtId="4" fontId="5" fillId="0" borderId="0" xfId="0" applyNumberFormat="1" applyFont="1" applyFill="1" applyBorder="1" applyAlignment="1" applyProtection="1">
      <alignment horizontal="right" vertical="center" wrapText="1"/>
      <protection hidden="1"/>
    </xf>
    <xf numFmtId="0" fontId="7" fillId="0" borderId="0" xfId="0" applyFont="1" applyFill="1" applyAlignment="1" applyProtection="1">
      <alignment horizontal="right" vertical="center" wrapText="1"/>
      <protection hidden="1"/>
    </xf>
    <xf numFmtId="0" fontId="7" fillId="0" borderId="0" xfId="0" applyFont="1" applyFill="1" applyAlignment="1" applyProtection="1">
      <alignment horizontal="left" vertical="center" wrapText="1"/>
      <protection hidden="1"/>
    </xf>
    <xf numFmtId="2" fontId="7" fillId="0" borderId="0" xfId="0" applyNumberFormat="1" applyFont="1" applyFill="1" applyAlignment="1" applyProtection="1">
      <alignment horizontal="center" vertical="center" wrapText="1"/>
      <protection hidden="1"/>
    </xf>
    <xf numFmtId="0" fontId="7" fillId="0" borderId="0" xfId="0" applyFont="1" applyFill="1" applyAlignment="1" applyProtection="1">
      <alignment horizontal="center" vertical="center" wrapText="1"/>
      <protection hidden="1"/>
    </xf>
    <xf numFmtId="4" fontId="7" fillId="0" borderId="0" xfId="0" applyNumberFormat="1" applyFont="1" applyFill="1" applyAlignment="1" applyProtection="1">
      <alignment horizontal="right" vertical="center" wrapText="1"/>
      <protection hidden="1"/>
    </xf>
    <xf numFmtId="0" fontId="5" fillId="0" borderId="0" xfId="0" applyFont="1" applyFill="1" applyBorder="1" applyAlignment="1" applyProtection="1">
      <alignment vertical="center"/>
      <protection hidden="1"/>
    </xf>
    <xf numFmtId="0" fontId="7" fillId="0" borderId="0" xfId="0" applyFont="1" applyProtection="1">
      <protection hidden="1"/>
    </xf>
    <xf numFmtId="0" fontId="5" fillId="0" borderId="0" xfId="0" applyFont="1" applyBorder="1" applyAlignment="1" applyProtection="1">
      <alignment vertical="center"/>
      <protection hidden="1"/>
    </xf>
    <xf numFmtId="0" fontId="5" fillId="2" borderId="0" xfId="0" applyFont="1" applyFill="1" applyBorder="1" applyAlignment="1" applyProtection="1">
      <alignment vertical="center"/>
      <protection hidden="1"/>
    </xf>
    <xf numFmtId="0" fontId="23" fillId="0" borderId="0" xfId="0" applyFont="1" applyProtection="1">
      <protection hidden="1"/>
    </xf>
    <xf numFmtId="0" fontId="5" fillId="0" borderId="0" xfId="0" applyFont="1" applyProtection="1">
      <protection hidden="1"/>
    </xf>
    <xf numFmtId="0" fontId="18" fillId="0" borderId="0" xfId="11" applyFont="1" applyBorder="1" applyAlignment="1">
      <alignment horizontal="justify" vertical="center" wrapText="1"/>
    </xf>
    <xf numFmtId="0" fontId="19" fillId="0" borderId="0" xfId="11" applyFont="1" applyFill="1" applyBorder="1" applyAlignment="1">
      <alignment horizontal="center" vertical="center" wrapText="1"/>
    </xf>
    <xf numFmtId="0" fontId="17" fillId="0" borderId="0" xfId="11" applyFont="1" applyFill="1" applyBorder="1" applyAlignment="1">
      <alignment vertical="center"/>
    </xf>
    <xf numFmtId="0" fontId="20" fillId="0" borderId="0" xfId="11" applyFont="1" applyFill="1" applyBorder="1" applyAlignment="1">
      <alignment vertical="center"/>
    </xf>
    <xf numFmtId="0" fontId="17" fillId="0" borderId="3" xfId="11" applyFont="1" applyBorder="1" applyAlignment="1">
      <alignment vertical="center"/>
    </xf>
    <xf numFmtId="0" fontId="20" fillId="0" borderId="3" xfId="11" applyFont="1" applyBorder="1" applyAlignment="1">
      <alignment vertical="center"/>
    </xf>
    <xf numFmtId="0" fontId="7" fillId="0" borderId="4" xfId="0" applyFont="1" applyBorder="1" applyProtection="1">
      <protection hidden="1"/>
    </xf>
    <xf numFmtId="0" fontId="7" fillId="0" borderId="0" xfId="0" applyFont="1" applyBorder="1" applyProtection="1">
      <protection hidden="1"/>
    </xf>
    <xf numFmtId="0" fontId="7" fillId="0" borderId="2" xfId="0" applyFont="1" applyBorder="1" applyProtection="1">
      <protection hidden="1"/>
    </xf>
    <xf numFmtId="0" fontId="17" fillId="0" borderId="2" xfId="11" applyFont="1" applyFill="1" applyBorder="1" applyAlignment="1">
      <alignment vertical="center"/>
    </xf>
    <xf numFmtId="0" fontId="11" fillId="0" borderId="0" xfId="0" applyFont="1" applyFill="1" applyBorder="1" applyAlignment="1" applyProtection="1">
      <alignment horizontal="right" vertical="center" wrapText="1"/>
      <protection hidden="1"/>
    </xf>
    <xf numFmtId="0" fontId="11" fillId="0" borderId="7" xfId="0" applyFont="1" applyFill="1" applyBorder="1" applyAlignment="1" applyProtection="1">
      <alignment horizontal="right" vertical="center" wrapText="1"/>
      <protection hidden="1"/>
    </xf>
    <xf numFmtId="0" fontId="18" fillId="0" borderId="0" xfId="11" applyFont="1" applyBorder="1" applyAlignment="1">
      <alignment horizontal="justify" vertical="center" wrapText="1"/>
    </xf>
    <xf numFmtId="0" fontId="5" fillId="0" borderId="0" xfId="0" applyNumberFormat="1" applyFont="1" applyFill="1" applyBorder="1" applyAlignment="1" applyProtection="1">
      <alignment horizontal="right" vertical="center" wrapText="1"/>
      <protection hidden="1"/>
    </xf>
    <xf numFmtId="0" fontId="5" fillId="0" borderId="9" xfId="0" applyNumberFormat="1" applyFont="1" applyFill="1" applyBorder="1" applyAlignment="1" applyProtection="1">
      <alignment horizontal="right" vertical="center" wrapText="1"/>
      <protection hidden="1"/>
    </xf>
    <xf numFmtId="0" fontId="5" fillId="0" borderId="9" xfId="0" applyFont="1" applyFill="1" applyBorder="1" applyAlignment="1" applyProtection="1">
      <alignment horizontal="justify" vertical="center" wrapText="1"/>
      <protection hidden="1"/>
    </xf>
    <xf numFmtId="4" fontId="7" fillId="0" borderId="9" xfId="0" applyNumberFormat="1"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4" fontId="7" fillId="0" borderId="9" xfId="0" applyNumberFormat="1" applyFont="1" applyFill="1" applyBorder="1" applyAlignment="1" applyProtection="1">
      <alignment horizontal="right" vertical="center" wrapText="1"/>
      <protection hidden="1"/>
    </xf>
    <xf numFmtId="2" fontId="7" fillId="0" borderId="9" xfId="0" applyNumberFormat="1" applyFont="1" applyFill="1" applyBorder="1" applyAlignment="1" applyProtection="1">
      <alignment horizontal="center" vertical="center" wrapText="1"/>
      <protection hidden="1"/>
    </xf>
    <xf numFmtId="4" fontId="5" fillId="0" borderId="6" xfId="0" applyNumberFormat="1" applyFont="1" applyFill="1" applyBorder="1" applyAlignment="1" applyProtection="1">
      <alignment horizontal="right" vertical="center" wrapText="1"/>
      <protection hidden="1"/>
    </xf>
    <xf numFmtId="2" fontId="7" fillId="0" borderId="14" xfId="0" applyNumberFormat="1" applyFont="1" applyFill="1" applyBorder="1" applyAlignment="1" applyProtection="1">
      <alignment horizontal="center" vertical="center" wrapText="1"/>
      <protection hidden="1"/>
    </xf>
    <xf numFmtId="4" fontId="7" fillId="0" borderId="14" xfId="0" applyNumberFormat="1" applyFont="1" applyFill="1" applyBorder="1" applyAlignment="1" applyProtection="1">
      <alignment horizontal="right" vertical="center" wrapText="1"/>
      <protection hidden="1"/>
    </xf>
    <xf numFmtId="0" fontId="7" fillId="0" borderId="15" xfId="0" applyNumberFormat="1" applyFont="1" applyFill="1" applyBorder="1" applyAlignment="1" applyProtection="1">
      <alignment horizontal="right" vertical="center" wrapText="1"/>
      <protection hidden="1"/>
    </xf>
    <xf numFmtId="0" fontId="7" fillId="0" borderId="15" xfId="0" applyFont="1" applyFill="1" applyBorder="1" applyAlignment="1" applyProtection="1">
      <alignment horizontal="justify" vertical="center" wrapText="1"/>
      <protection hidden="1"/>
    </xf>
    <xf numFmtId="2" fontId="7" fillId="0" borderId="15" xfId="0" applyNumberFormat="1" applyFont="1" applyFill="1" applyBorder="1" applyAlignment="1" applyProtection="1">
      <alignment horizontal="center" vertical="center" wrapText="1"/>
      <protection hidden="1"/>
    </xf>
    <xf numFmtId="4" fontId="7" fillId="0" borderId="15" xfId="0" applyNumberFormat="1" applyFont="1" applyFill="1" applyBorder="1" applyAlignment="1" applyProtection="1">
      <alignment horizontal="right" vertical="center" wrapText="1"/>
      <protection hidden="1"/>
    </xf>
    <xf numFmtId="0" fontId="5" fillId="0" borderId="14" xfId="0" applyNumberFormat="1" applyFont="1" applyFill="1" applyBorder="1" applyAlignment="1" applyProtection="1">
      <alignment horizontal="right" vertical="center" wrapText="1"/>
      <protection hidden="1"/>
    </xf>
    <xf numFmtId="0" fontId="5" fillId="0" borderId="14" xfId="0" applyFont="1" applyFill="1" applyBorder="1" applyAlignment="1" applyProtection="1">
      <alignment horizontal="justify" vertical="center" wrapText="1"/>
      <protection hidden="1"/>
    </xf>
    <xf numFmtId="4" fontId="7" fillId="0" borderId="14" xfId="0" applyNumberFormat="1" applyFont="1" applyFill="1" applyBorder="1" applyAlignment="1" applyProtection="1">
      <alignment horizontal="center" vertical="center" wrapText="1"/>
      <protection hidden="1"/>
    </xf>
    <xf numFmtId="0" fontId="7" fillId="0" borderId="14" xfId="0" applyFont="1" applyFill="1" applyBorder="1" applyAlignment="1" applyProtection="1">
      <alignment horizontal="center" vertical="center" wrapText="1"/>
      <protection hidden="1"/>
    </xf>
    <xf numFmtId="4" fontId="7" fillId="0" borderId="15" xfId="0" applyNumberFormat="1" applyFont="1" applyFill="1" applyBorder="1" applyAlignment="1" applyProtection="1">
      <alignment horizontal="center" vertical="center" wrapText="1"/>
      <protection hidden="1"/>
    </xf>
    <xf numFmtId="0" fontId="7" fillId="0" borderId="15" xfId="0" applyFont="1" applyFill="1" applyBorder="1" applyAlignment="1" applyProtection="1">
      <alignment horizontal="center" vertical="center" wrapText="1"/>
      <protection hidden="1"/>
    </xf>
    <xf numFmtId="0" fontId="5" fillId="0" borderId="16" xfId="0" applyNumberFormat="1" applyFont="1" applyFill="1" applyBorder="1" applyAlignment="1" applyProtection="1">
      <alignment horizontal="right" vertical="center" wrapText="1"/>
      <protection hidden="1"/>
    </xf>
    <xf numFmtId="0" fontId="5" fillId="0" borderId="16" xfId="0" applyFont="1" applyFill="1" applyBorder="1" applyAlignment="1" applyProtection="1">
      <alignment horizontal="justify" vertical="center" wrapText="1"/>
      <protection hidden="1"/>
    </xf>
    <xf numFmtId="4" fontId="7" fillId="0" borderId="16" xfId="0" applyNumberFormat="1" applyFont="1" applyFill="1" applyBorder="1" applyAlignment="1" applyProtection="1">
      <alignment horizontal="center" vertical="center" wrapText="1"/>
      <protection hidden="1"/>
    </xf>
    <xf numFmtId="0" fontId="7" fillId="0" borderId="16" xfId="0" applyFont="1" applyFill="1" applyBorder="1" applyAlignment="1" applyProtection="1">
      <alignment horizontal="center" vertical="center" wrapText="1"/>
      <protection hidden="1"/>
    </xf>
    <xf numFmtId="4" fontId="7" fillId="0" borderId="16" xfId="0" applyNumberFormat="1" applyFont="1" applyFill="1" applyBorder="1" applyAlignment="1" applyProtection="1">
      <alignment horizontal="right" vertical="center" wrapText="1"/>
      <protection hidden="1"/>
    </xf>
    <xf numFmtId="0" fontId="5" fillId="0" borderId="0" xfId="0" applyFont="1" applyBorder="1" applyProtection="1">
      <protection hidden="1"/>
    </xf>
    <xf numFmtId="0" fontId="5" fillId="0" borderId="11" xfId="0" applyFont="1" applyBorder="1" applyProtection="1">
      <protection hidden="1"/>
    </xf>
    <xf numFmtId="0" fontId="5" fillId="0" borderId="11" xfId="0" applyFont="1" applyFill="1" applyBorder="1" applyAlignment="1" applyProtection="1">
      <alignment vertical="center"/>
      <protection hidden="1"/>
    </xf>
    <xf numFmtId="10" fontId="5" fillId="2" borderId="11" xfId="10" applyNumberFormat="1" applyFont="1" applyFill="1" applyBorder="1" applyAlignment="1" applyProtection="1">
      <alignment vertical="center"/>
      <protection hidden="1"/>
    </xf>
    <xf numFmtId="0" fontId="7" fillId="0" borderId="9" xfId="0" applyFont="1" applyBorder="1" applyAlignment="1" applyProtection="1">
      <alignment horizontal="center" vertical="center"/>
      <protection hidden="1"/>
    </xf>
    <xf numFmtId="0" fontId="7" fillId="0" borderId="9" xfId="0" applyFont="1" applyBorder="1" applyAlignment="1" applyProtection="1">
      <alignment vertical="center"/>
      <protection hidden="1"/>
    </xf>
    <xf numFmtId="10" fontId="7" fillId="0" borderId="9" xfId="10" applyNumberFormat="1" applyFont="1" applyBorder="1" applyAlignment="1" applyProtection="1">
      <alignment vertical="center"/>
      <protection locked="0"/>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10" fontId="7" fillId="0" borderId="0" xfId="10" applyNumberFormat="1" applyFont="1" applyBorder="1" applyAlignment="1" applyProtection="1">
      <alignment vertical="center"/>
      <protection locked="0"/>
    </xf>
    <xf numFmtId="0" fontId="7" fillId="2" borderId="0" xfId="0" applyFont="1" applyFill="1" applyBorder="1" applyAlignment="1" applyProtection="1">
      <alignment horizontal="center" vertical="center"/>
      <protection hidden="1"/>
    </xf>
    <xf numFmtId="0" fontId="7" fillId="2" borderId="0" xfId="0" applyFont="1" applyFill="1" applyBorder="1" applyAlignment="1" applyProtection="1">
      <alignment vertical="center"/>
      <protection hidden="1"/>
    </xf>
    <xf numFmtId="10" fontId="7" fillId="2" borderId="0" xfId="10" applyNumberFormat="1" applyFont="1" applyFill="1" applyBorder="1" applyAlignment="1" applyProtection="1">
      <alignment vertical="center"/>
      <protection locked="0"/>
    </xf>
    <xf numFmtId="0" fontId="7" fillId="2" borderId="9" xfId="0" applyFont="1" applyFill="1" applyBorder="1" applyAlignment="1" applyProtection="1">
      <alignment horizontal="center" vertical="center"/>
      <protection hidden="1"/>
    </xf>
    <xf numFmtId="0" fontId="7" fillId="2" borderId="9" xfId="0" applyFont="1" applyFill="1" applyBorder="1" applyAlignment="1" applyProtection="1">
      <alignment vertical="center"/>
      <protection hidden="1"/>
    </xf>
    <xf numFmtId="10" fontId="7" fillId="2" borderId="9" xfId="10" applyNumberFormat="1" applyFont="1" applyFill="1" applyBorder="1" applyAlignment="1" applyProtection="1">
      <alignment vertical="center"/>
      <protection locked="0"/>
    </xf>
    <xf numFmtId="0" fontId="7" fillId="0" borderId="10" xfId="0" applyFont="1" applyBorder="1" applyAlignment="1" applyProtection="1">
      <alignment horizontal="center" vertical="center"/>
      <protection hidden="1"/>
    </xf>
    <xf numFmtId="0" fontId="7" fillId="0" borderId="10" xfId="0" applyFont="1" applyBorder="1" applyAlignment="1" applyProtection="1">
      <alignment vertical="center"/>
      <protection hidden="1"/>
    </xf>
    <xf numFmtId="10" fontId="7" fillId="0" borderId="10" xfId="10" applyNumberFormat="1" applyFont="1" applyBorder="1" applyAlignment="1" applyProtection="1">
      <alignment vertical="center"/>
      <protection locked="0"/>
    </xf>
    <xf numFmtId="0" fontId="7" fillId="0" borderId="12" xfId="0" applyFont="1" applyBorder="1" applyAlignment="1" applyProtection="1">
      <alignment horizontal="center" vertical="center"/>
      <protection hidden="1"/>
    </xf>
    <xf numFmtId="0" fontId="7" fillId="0" borderId="12" xfId="0" applyFont="1" applyBorder="1" applyAlignment="1" applyProtection="1">
      <alignment vertical="center"/>
      <protection hidden="1"/>
    </xf>
    <xf numFmtId="10" fontId="7" fillId="0" borderId="12" xfId="10" applyNumberFormat="1" applyFont="1" applyBorder="1" applyAlignment="1" applyProtection="1">
      <alignment vertical="center"/>
      <protection locked="0"/>
    </xf>
    <xf numFmtId="10" fontId="7" fillId="0" borderId="9" xfId="0" applyNumberFormat="1" applyFont="1" applyBorder="1" applyAlignment="1" applyProtection="1">
      <alignment vertical="center"/>
      <protection hidden="1"/>
    </xf>
    <xf numFmtId="0" fontId="7" fillId="2" borderId="12" xfId="0" applyFont="1" applyFill="1" applyBorder="1" applyAlignment="1" applyProtection="1">
      <alignment vertical="center"/>
      <protection hidden="1"/>
    </xf>
    <xf numFmtId="10" fontId="7" fillId="2" borderId="12" xfId="10" applyNumberFormat="1" applyFont="1" applyFill="1" applyBorder="1" applyAlignment="1" applyProtection="1">
      <alignment vertical="center"/>
      <protection locked="0"/>
    </xf>
    <xf numFmtId="0" fontId="13" fillId="0" borderId="13" xfId="0" applyFont="1" applyBorder="1" applyAlignment="1" applyProtection="1">
      <alignment horizontal="center" vertical="center"/>
      <protection hidden="1"/>
    </xf>
    <xf numFmtId="0" fontId="13" fillId="2" borderId="13" xfId="0" applyFont="1" applyFill="1" applyBorder="1" applyAlignment="1" applyProtection="1">
      <alignment vertical="center"/>
      <protection hidden="1"/>
    </xf>
    <xf numFmtId="10" fontId="7" fillId="2" borderId="0" xfId="10" applyNumberFormat="1" applyFont="1" applyFill="1" applyBorder="1" applyAlignment="1" applyProtection="1">
      <alignment vertical="center"/>
      <protection hidden="1"/>
    </xf>
    <xf numFmtId="10" fontId="7" fillId="0" borderId="0" xfId="10" applyNumberFormat="1" applyFont="1" applyBorder="1" applyAlignment="1" applyProtection="1">
      <alignment vertical="center"/>
      <protection hidden="1"/>
    </xf>
    <xf numFmtId="0" fontId="5" fillId="0" borderId="0" xfId="0" applyFont="1" applyFill="1" applyAlignment="1" applyProtection="1">
      <alignment horizontal="left" vertical="center" wrapText="1"/>
      <protection hidden="1"/>
    </xf>
    <xf numFmtId="0" fontId="5" fillId="0" borderId="0" xfId="0" applyFont="1" applyFill="1" applyAlignment="1" applyProtection="1">
      <alignment horizontal="left" vertical="center"/>
      <protection hidden="1"/>
    </xf>
    <xf numFmtId="0" fontId="7" fillId="0" borderId="0"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14" fontId="5" fillId="0" borderId="1" xfId="0" applyNumberFormat="1" applyFont="1" applyFill="1" applyBorder="1" applyAlignment="1" applyProtection="1">
      <alignment horizontal="right" vertical="center" wrapText="1"/>
      <protection locked="0"/>
    </xf>
    <xf numFmtId="4" fontId="7" fillId="0" borderId="17" xfId="0" applyNumberFormat="1" applyFont="1" applyFill="1" applyBorder="1" applyAlignment="1" applyProtection="1">
      <alignment horizontal="center" vertical="center" wrapText="1"/>
      <protection hidden="1"/>
    </xf>
    <xf numFmtId="0" fontId="7" fillId="0" borderId="17" xfId="0" applyFont="1" applyFill="1" applyBorder="1" applyAlignment="1" applyProtection="1">
      <alignment horizontal="center" vertical="center" wrapText="1"/>
      <protection hidden="1"/>
    </xf>
    <xf numFmtId="0" fontId="7" fillId="0" borderId="17" xfId="0" applyNumberFormat="1" applyFont="1" applyFill="1" applyBorder="1" applyAlignment="1" applyProtection="1">
      <alignment horizontal="right" vertical="center" wrapText="1"/>
      <protection hidden="1"/>
    </xf>
    <xf numFmtId="0" fontId="7" fillId="0" borderId="17" xfId="0" applyFont="1" applyFill="1" applyBorder="1" applyAlignment="1" applyProtection="1">
      <alignment horizontal="justify" vertical="center" wrapText="1"/>
      <protection hidden="1"/>
    </xf>
    <xf numFmtId="0" fontId="5" fillId="0" borderId="15" xfId="0" applyNumberFormat="1" applyFont="1" applyFill="1" applyBorder="1" applyAlignment="1" applyProtection="1">
      <alignment horizontal="right" vertical="center" wrapText="1"/>
      <protection hidden="1"/>
    </xf>
    <xf numFmtId="0" fontId="5" fillId="0" borderId="15" xfId="0" applyFont="1" applyFill="1" applyBorder="1" applyAlignment="1" applyProtection="1">
      <alignment horizontal="justify" vertical="center" wrapText="1"/>
      <protection hidden="1"/>
    </xf>
    <xf numFmtId="4" fontId="10" fillId="0" borderId="20" xfId="0" applyNumberFormat="1" applyFont="1" applyFill="1" applyBorder="1" applyAlignment="1" applyProtection="1">
      <alignment horizontal="center" vertical="center" wrapText="1"/>
      <protection hidden="1"/>
    </xf>
    <xf numFmtId="4" fontId="7" fillId="0" borderId="21" xfId="0" applyNumberFormat="1" applyFont="1" applyFill="1" applyBorder="1" applyAlignment="1" applyProtection="1">
      <alignment horizontal="right" vertical="center" wrapText="1"/>
      <protection hidden="1"/>
    </xf>
    <xf numFmtId="4" fontId="7" fillId="0" borderId="22" xfId="0" applyNumberFormat="1" applyFont="1" applyFill="1" applyBorder="1" applyAlignment="1" applyProtection="1">
      <alignment horizontal="right" vertical="center" wrapText="1"/>
      <protection hidden="1"/>
    </xf>
    <xf numFmtId="4" fontId="7" fillId="0" borderId="23" xfId="0" applyNumberFormat="1" applyFont="1" applyFill="1" applyBorder="1" applyAlignment="1" applyProtection="1">
      <alignment horizontal="right" vertical="center" wrapText="1"/>
      <protection hidden="1"/>
    </xf>
    <xf numFmtId="4" fontId="7" fillId="0" borderId="19" xfId="0" applyNumberFormat="1" applyFont="1" applyFill="1" applyBorder="1" applyAlignment="1" applyProtection="1">
      <alignment horizontal="right" vertical="center" wrapText="1"/>
      <protection hidden="1"/>
    </xf>
    <xf numFmtId="4" fontId="5" fillId="0" borderId="24" xfId="0" applyNumberFormat="1" applyFont="1" applyFill="1" applyBorder="1" applyAlignment="1" applyProtection="1">
      <alignment horizontal="right" vertical="center" wrapText="1"/>
      <protection hidden="1"/>
    </xf>
    <xf numFmtId="4" fontId="5" fillId="0" borderId="25" xfId="0" applyNumberFormat="1" applyFont="1" applyFill="1" applyBorder="1" applyAlignment="1" applyProtection="1">
      <alignment horizontal="right" vertical="center" wrapText="1"/>
      <protection hidden="1"/>
    </xf>
    <xf numFmtId="2" fontId="5" fillId="0" borderId="15" xfId="0" applyNumberFormat="1" applyFont="1" applyFill="1" applyBorder="1" applyAlignment="1" applyProtection="1">
      <alignment horizontal="center" vertical="center" wrapText="1"/>
      <protection hidden="1"/>
    </xf>
    <xf numFmtId="4" fontId="5" fillId="0" borderId="19" xfId="0" applyNumberFormat="1" applyFont="1" applyFill="1" applyBorder="1" applyAlignment="1" applyProtection="1">
      <alignment horizontal="right" vertical="center" wrapText="1"/>
      <protection hidden="1"/>
    </xf>
    <xf numFmtId="4" fontId="5" fillId="0" borderId="15" xfId="0" applyNumberFormat="1" applyFont="1" applyFill="1" applyBorder="1" applyAlignment="1" applyProtection="1">
      <alignment horizontal="right" vertical="center" wrapText="1"/>
      <protection hidden="1"/>
    </xf>
    <xf numFmtId="0" fontId="8" fillId="0" borderId="0" xfId="0" applyFont="1" applyAlignment="1" applyProtection="1">
      <alignment vertical="center" wrapText="1"/>
      <protection hidden="1"/>
    </xf>
    <xf numFmtId="0" fontId="5" fillId="0" borderId="11" xfId="0" applyFont="1" applyFill="1" applyBorder="1" applyAlignment="1" applyProtection="1">
      <alignment horizontal="right" vertical="center" wrapText="1"/>
      <protection hidden="1"/>
    </xf>
    <xf numFmtId="0" fontId="7" fillId="0" borderId="28" xfId="0" applyNumberFormat="1" applyFont="1" applyFill="1" applyBorder="1" applyAlignment="1" applyProtection="1">
      <alignment horizontal="right" vertical="center" wrapText="1"/>
      <protection hidden="1"/>
    </xf>
    <xf numFmtId="4" fontId="7" fillId="0" borderId="28" xfId="0" applyNumberFormat="1" applyFont="1" applyFill="1" applyBorder="1" applyAlignment="1" applyProtection="1">
      <alignment horizontal="right" vertical="center" wrapText="1"/>
      <protection hidden="1"/>
    </xf>
    <xf numFmtId="4" fontId="7" fillId="0" borderId="12" xfId="0" applyNumberFormat="1" applyFont="1" applyFill="1" applyBorder="1" applyAlignment="1" applyProtection="1">
      <alignment horizontal="right" vertical="center" wrapText="1"/>
      <protection hidden="1"/>
    </xf>
    <xf numFmtId="4" fontId="5" fillId="0" borderId="26" xfId="0" applyNumberFormat="1" applyFont="1" applyFill="1" applyBorder="1" applyAlignment="1" applyProtection="1">
      <alignment horizontal="right" vertical="center" wrapText="1"/>
      <protection hidden="1"/>
    </xf>
    <xf numFmtId="4" fontId="5" fillId="0" borderId="27" xfId="0" applyNumberFormat="1" applyFont="1" applyFill="1" applyBorder="1" applyAlignment="1" applyProtection="1">
      <alignment horizontal="right" vertical="center" wrapText="1"/>
      <protection hidden="1"/>
    </xf>
    <xf numFmtId="0" fontId="7" fillId="0" borderId="0" xfId="0" applyNumberFormat="1" applyFont="1" applyFill="1" applyBorder="1" applyAlignment="1" applyProtection="1">
      <alignment horizontal="right" vertical="center" wrapText="1"/>
      <protection hidden="1"/>
    </xf>
    <xf numFmtId="4" fontId="5" fillId="0" borderId="21" xfId="0" applyNumberFormat="1" applyFont="1" applyFill="1" applyBorder="1" applyAlignment="1" applyProtection="1">
      <alignment horizontal="right" vertical="center" wrapText="1"/>
      <protection hidden="1"/>
    </xf>
    <xf numFmtId="0" fontId="7" fillId="0" borderId="8" xfId="0" applyFont="1" applyFill="1" applyBorder="1" applyAlignment="1" applyProtection="1">
      <alignment horizontal="center" vertical="center" wrapText="1"/>
      <protection locked="0"/>
    </xf>
    <xf numFmtId="4" fontId="7" fillId="0" borderId="23" xfId="0" applyNumberFormat="1" applyFont="1" applyFill="1" applyBorder="1" applyAlignment="1" applyProtection="1">
      <alignment horizontal="right" vertical="center" wrapText="1"/>
      <protection locked="0"/>
    </xf>
    <xf numFmtId="4" fontId="7" fillId="0" borderId="19" xfId="0" applyNumberFormat="1" applyFont="1" applyFill="1" applyBorder="1" applyAlignment="1" applyProtection="1">
      <alignment horizontal="right" vertical="center" wrapText="1"/>
      <protection locked="0"/>
    </xf>
    <xf numFmtId="0" fontId="5" fillId="0" borderId="17" xfId="0" applyNumberFormat="1" applyFont="1" applyFill="1" applyBorder="1" applyAlignment="1" applyProtection="1">
      <alignment horizontal="right" vertical="center" wrapText="1"/>
      <protection hidden="1"/>
    </xf>
    <xf numFmtId="0" fontId="5" fillId="0" borderId="17" xfId="0" applyFont="1" applyFill="1" applyBorder="1" applyAlignment="1" applyProtection="1">
      <alignment horizontal="justify" vertical="center" wrapText="1"/>
      <protection hidden="1"/>
    </xf>
    <xf numFmtId="2" fontId="7" fillId="0" borderId="17" xfId="0" applyNumberFormat="1" applyFont="1" applyFill="1" applyBorder="1" applyAlignment="1" applyProtection="1">
      <alignment horizontal="center" vertical="center" wrapText="1"/>
      <protection hidden="1"/>
    </xf>
    <xf numFmtId="4" fontId="7" fillId="0" borderId="17" xfId="0" applyNumberFormat="1" applyFont="1" applyFill="1" applyBorder="1" applyAlignment="1" applyProtection="1">
      <alignment horizontal="right" vertical="center" wrapText="1"/>
      <protection hidden="1"/>
    </xf>
    <xf numFmtId="0" fontId="5" fillId="0" borderId="33" xfId="0" applyNumberFormat="1" applyFont="1" applyFill="1" applyBorder="1" applyAlignment="1" applyProtection="1">
      <alignment horizontal="right" vertical="center" wrapText="1"/>
      <protection hidden="1"/>
    </xf>
    <xf numFmtId="0" fontId="5" fillId="0" borderId="29" xfId="0" applyFont="1" applyFill="1" applyBorder="1" applyAlignment="1" applyProtection="1">
      <alignment horizontal="justify" vertical="center" wrapText="1"/>
      <protection hidden="1"/>
    </xf>
    <xf numFmtId="2" fontId="7" fillId="0" borderId="29" xfId="0" applyNumberFormat="1" applyFont="1" applyFill="1" applyBorder="1" applyAlignment="1" applyProtection="1">
      <alignment horizontal="center" vertical="center" wrapText="1"/>
      <protection hidden="1"/>
    </xf>
    <xf numFmtId="4" fontId="7" fillId="0" borderId="29" xfId="0" applyNumberFormat="1" applyFont="1" applyFill="1" applyBorder="1" applyAlignment="1" applyProtection="1">
      <alignment horizontal="right" vertical="center" wrapText="1"/>
      <protection hidden="1"/>
    </xf>
    <xf numFmtId="2" fontId="5" fillId="0" borderId="17" xfId="0" applyNumberFormat="1" applyFont="1" applyFill="1" applyBorder="1" applyAlignment="1" applyProtection="1">
      <alignment horizontal="center" vertical="center" wrapText="1"/>
      <protection hidden="1"/>
    </xf>
    <xf numFmtId="4" fontId="5" fillId="0" borderId="23" xfId="0" applyNumberFormat="1" applyFont="1" applyFill="1" applyBorder="1" applyAlignment="1" applyProtection="1">
      <alignment horizontal="right" vertical="center" wrapText="1"/>
      <protection hidden="1"/>
    </xf>
    <xf numFmtId="4" fontId="5" fillId="0" borderId="17" xfId="0" applyNumberFormat="1" applyFont="1" applyFill="1" applyBorder="1" applyAlignment="1" applyProtection="1">
      <alignment horizontal="right" vertical="center" wrapText="1"/>
      <protection hidden="1"/>
    </xf>
    <xf numFmtId="0" fontId="7" fillId="0" borderId="30" xfId="0" applyNumberFormat="1" applyFont="1" applyFill="1" applyBorder="1" applyAlignment="1" applyProtection="1">
      <alignment horizontal="right" vertical="center" wrapText="1"/>
      <protection hidden="1"/>
    </xf>
    <xf numFmtId="0" fontId="7" fillId="0" borderId="30" xfId="0" applyFont="1" applyFill="1" applyBorder="1" applyAlignment="1" applyProtection="1">
      <alignment horizontal="justify" vertical="center" wrapText="1"/>
      <protection hidden="1"/>
    </xf>
    <xf numFmtId="2" fontId="7" fillId="0" borderId="30" xfId="0" applyNumberFormat="1" applyFont="1" applyFill="1" applyBorder="1" applyAlignment="1" applyProtection="1">
      <alignment horizontal="center" vertical="center" wrapText="1"/>
      <protection hidden="1"/>
    </xf>
    <xf numFmtId="4" fontId="7" fillId="0" borderId="31" xfId="0" applyNumberFormat="1" applyFont="1" applyFill="1" applyBorder="1" applyAlignment="1" applyProtection="1">
      <alignment horizontal="right" vertical="center" wrapText="1"/>
      <protection locked="0"/>
    </xf>
    <xf numFmtId="4" fontId="7" fillId="0" borderId="30" xfId="0" applyNumberFormat="1" applyFont="1" applyFill="1" applyBorder="1" applyAlignment="1" applyProtection="1">
      <alignment horizontal="right" vertical="center" wrapText="1"/>
      <protection hidden="1"/>
    </xf>
    <xf numFmtId="4" fontId="7" fillId="0" borderId="32" xfId="0" applyNumberFormat="1" applyFont="1" applyFill="1" applyBorder="1" applyAlignment="1" applyProtection="1">
      <alignment horizontal="right" vertical="center" wrapText="1"/>
      <protection hidden="1"/>
    </xf>
    <xf numFmtId="0" fontId="7" fillId="0" borderId="12" xfId="0" applyFont="1" applyFill="1" applyBorder="1" applyAlignment="1" applyProtection="1">
      <alignment horizontal="right" vertical="center" wrapText="1"/>
      <protection hidden="1"/>
    </xf>
    <xf numFmtId="0" fontId="5" fillId="0" borderId="7" xfId="0" applyFont="1" applyFill="1" applyBorder="1" applyAlignment="1" applyProtection="1">
      <alignment horizontal="right" vertical="center" wrapText="1"/>
      <protection hidden="1"/>
    </xf>
    <xf numFmtId="0" fontId="5" fillId="0" borderId="9" xfId="0" applyFont="1" applyFill="1" applyBorder="1" applyAlignment="1" applyProtection="1">
      <alignment horizontal="right" vertical="center" wrapText="1"/>
      <protection hidden="1"/>
    </xf>
    <xf numFmtId="44" fontId="6" fillId="0" borderId="0" xfId="14" applyFont="1" applyAlignment="1" applyProtection="1">
      <alignment vertical="center" wrapText="1"/>
      <protection hidden="1"/>
    </xf>
    <xf numFmtId="44" fontId="7" fillId="0" borderId="0" xfId="14" applyFont="1" applyAlignment="1" applyProtection="1">
      <alignment vertical="center" wrapText="1"/>
      <protection hidden="1"/>
    </xf>
    <xf numFmtId="44" fontId="7" fillId="0" borderId="0" xfId="0" applyNumberFormat="1" applyFont="1" applyAlignment="1" applyProtection="1">
      <alignment vertical="center" wrapText="1"/>
      <protection hidden="1"/>
    </xf>
    <xf numFmtId="44" fontId="6" fillId="0" borderId="0" xfId="0" applyNumberFormat="1" applyFont="1" applyAlignment="1" applyProtection="1">
      <alignment vertical="center" wrapText="1"/>
      <protection hidden="1"/>
    </xf>
    <xf numFmtId="14" fontId="6" fillId="0" borderId="0" xfId="0" applyNumberFormat="1" applyFont="1" applyFill="1" applyAlignment="1" applyProtection="1">
      <alignment vertical="center" wrapText="1"/>
      <protection hidden="1"/>
    </xf>
    <xf numFmtId="0" fontId="5" fillId="0" borderId="7" xfId="0" applyFont="1" applyFill="1" applyBorder="1" applyAlignment="1" applyProtection="1">
      <alignment horizontal="right" vertical="center" wrapText="1"/>
      <protection hidden="1"/>
    </xf>
    <xf numFmtId="0" fontId="5" fillId="0" borderId="6" xfId="0" applyFont="1" applyFill="1" applyBorder="1" applyAlignment="1" applyProtection="1">
      <alignment horizontal="right" vertical="center" wrapText="1"/>
      <protection hidden="1"/>
    </xf>
    <xf numFmtId="4" fontId="10" fillId="0" borderId="15" xfId="0" applyNumberFormat="1" applyFont="1" applyFill="1" applyBorder="1" applyAlignment="1" applyProtection="1">
      <alignment horizontal="center" vertical="center" wrapText="1"/>
      <protection hidden="1"/>
    </xf>
    <xf numFmtId="4" fontId="10" fillId="0" borderId="18" xfId="0" applyNumberFormat="1" applyFont="1" applyFill="1" applyBorder="1" applyAlignment="1" applyProtection="1">
      <alignment horizontal="center" vertical="center" wrapText="1"/>
      <protection hidden="1"/>
    </xf>
    <xf numFmtId="0" fontId="9" fillId="0" borderId="0" xfId="0" applyFont="1" applyFill="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hidden="1"/>
    </xf>
    <xf numFmtId="0" fontId="10" fillId="0" borderId="18" xfId="0" applyFont="1" applyFill="1" applyBorder="1" applyAlignment="1" applyProtection="1">
      <alignment horizontal="center" vertical="center" wrapText="1"/>
      <protection hidden="1"/>
    </xf>
    <xf numFmtId="0" fontId="5" fillId="0" borderId="6" xfId="0" applyFont="1" applyFill="1" applyBorder="1" applyAlignment="1" applyProtection="1">
      <alignment horizontal="center" vertical="center" wrapText="1"/>
      <protection hidden="1"/>
    </xf>
    <xf numFmtId="2" fontId="10" fillId="0" borderId="15" xfId="0" applyNumberFormat="1" applyFont="1" applyFill="1" applyBorder="1" applyAlignment="1" applyProtection="1">
      <alignment horizontal="center" vertical="center" wrapText="1"/>
      <protection hidden="1"/>
    </xf>
    <xf numFmtId="2" fontId="10" fillId="0" borderId="18" xfId="0" applyNumberFormat="1" applyFont="1" applyFill="1" applyBorder="1" applyAlignment="1" applyProtection="1">
      <alignment horizontal="center" vertical="center" wrapText="1"/>
      <protection hidden="1"/>
    </xf>
    <xf numFmtId="4" fontId="10" fillId="0" borderId="19" xfId="0" applyNumberFormat="1" applyFont="1" applyFill="1" applyBorder="1" applyAlignment="1" applyProtection="1">
      <alignment horizontal="center" vertical="center" wrapText="1"/>
      <protection hidden="1"/>
    </xf>
    <xf numFmtId="0" fontId="7" fillId="0" borderId="0" xfId="0" applyFont="1" applyFill="1" applyBorder="1" applyAlignment="1" applyProtection="1">
      <alignment horizontal="left" vertical="center" wrapText="1"/>
      <protection hidden="1"/>
    </xf>
    <xf numFmtId="0" fontId="5" fillId="0" borderId="9" xfId="0" applyFont="1" applyFill="1" applyBorder="1" applyAlignment="1" applyProtection="1">
      <alignment horizontal="right" vertical="center" wrapText="1"/>
      <protection hidden="1"/>
    </xf>
    <xf numFmtId="0" fontId="7" fillId="0" borderId="12" xfId="0" applyFont="1" applyFill="1" applyBorder="1" applyAlignment="1" applyProtection="1">
      <alignment horizontal="right" vertical="center" wrapText="1"/>
      <protection hidden="1"/>
    </xf>
    <xf numFmtId="0" fontId="11" fillId="0" borderId="1" xfId="0" applyFont="1" applyFill="1" applyBorder="1" applyAlignment="1" applyProtection="1">
      <alignment horizontal="right" vertical="center" wrapText="1"/>
      <protection hidden="1"/>
    </xf>
    <xf numFmtId="0" fontId="10" fillId="0" borderId="1" xfId="0" applyFont="1" applyFill="1" applyBorder="1" applyAlignment="1" applyProtection="1">
      <alignment horizontal="right" vertical="center" wrapText="1"/>
      <protection hidden="1"/>
    </xf>
    <xf numFmtId="0" fontId="7" fillId="0" borderId="0"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right" vertical="center" wrapText="1"/>
      <protection hidden="1"/>
    </xf>
    <xf numFmtId="0" fontId="24" fillId="0" borderId="0" xfId="0" applyFont="1" applyBorder="1" applyAlignment="1" applyProtection="1">
      <alignment horizontal="center" vertical="center"/>
      <protection hidden="1"/>
    </xf>
    <xf numFmtId="0" fontId="19" fillId="3" borderId="5" xfId="11" applyFont="1" applyFill="1" applyBorder="1" applyAlignment="1">
      <alignment horizontal="center" vertical="center"/>
    </xf>
    <xf numFmtId="0" fontId="18" fillId="0" borderId="0" xfId="11" applyFont="1" applyBorder="1" applyAlignment="1">
      <alignment horizontal="justify" vertical="center"/>
    </xf>
    <xf numFmtId="0" fontId="18" fillId="0" borderId="4" xfId="11" applyFont="1" applyBorder="1" applyAlignment="1">
      <alignment horizontal="justify" vertical="center" wrapText="1"/>
    </xf>
    <xf numFmtId="0" fontId="18" fillId="0" borderId="0" xfId="11" applyFont="1" applyBorder="1" applyAlignment="1">
      <alignment horizontal="justify" vertical="center" wrapText="1"/>
    </xf>
    <xf numFmtId="0" fontId="18" fillId="0" borderId="5" xfId="11" applyFont="1" applyBorder="1" applyAlignment="1">
      <alignment horizontal="justify" vertical="center" wrapText="1"/>
    </xf>
    <xf numFmtId="0" fontId="7" fillId="2" borderId="9" xfId="0" applyFont="1" applyFill="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2" borderId="11" xfId="0" applyFont="1" applyFill="1" applyBorder="1" applyAlignment="1" applyProtection="1">
      <alignment horizontal="center" vertical="center"/>
      <protection hidden="1"/>
    </xf>
  </cellXfs>
  <cellStyles count="15">
    <cellStyle name="Moeda" xfId="14" builtinId="4"/>
    <cellStyle name="Moeda 2" xfId="1"/>
    <cellStyle name="Moeda 3" xfId="2"/>
    <cellStyle name="Normal" xfId="0" builtinId="0"/>
    <cellStyle name="Normal 2" xfId="3"/>
    <cellStyle name="Normal 2 2" xfId="4"/>
    <cellStyle name="Normal 3" xfId="5"/>
    <cellStyle name="Normal 3 2" xfId="11"/>
    <cellStyle name="Normal 5 2" xfId="6"/>
    <cellStyle name="Porcentagem" xfId="10" builtinId="5"/>
    <cellStyle name="Porcentagem 2" xfId="12"/>
    <cellStyle name="TableStyleLight1" xfId="13"/>
    <cellStyle name="Vírgula 2" xfId="7"/>
    <cellStyle name="Vírgula 3" xfId="8"/>
    <cellStyle name="Vírgula 4" xfId="9"/>
  </cellStyles>
  <dxfs count="161">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P378"/>
  <sheetViews>
    <sheetView showGridLines="0" tabSelected="1" showRuler="0" view="pageLayout" zoomScale="85" zoomScaleNormal="100" zoomScaleSheetLayoutView="100" zoomScalePageLayoutView="85" workbookViewId="0">
      <selection activeCell="M11" sqref="M11"/>
    </sheetView>
  </sheetViews>
  <sheetFormatPr defaultColWidth="11.42578125" defaultRowHeight="15" x14ac:dyDescent="0.2"/>
  <cols>
    <col min="1" max="1" width="10.5703125" style="17" customWidth="1"/>
    <col min="2" max="2" width="74.85546875" style="18" customWidth="1"/>
    <col min="3" max="3" width="9.7109375" style="19" customWidth="1"/>
    <col min="4" max="4" width="6.7109375" style="20" customWidth="1"/>
    <col min="5" max="7" width="11.7109375" style="21" customWidth="1"/>
    <col min="8" max="9" width="12.28515625" style="6" hidden="1" customWidth="1"/>
    <col min="10" max="10" width="15" style="6" hidden="1" customWidth="1"/>
    <col min="11" max="11" width="13.28515625" style="6" hidden="1" customWidth="1"/>
    <col min="12" max="12" width="12.7109375" style="6" bestFit="1" customWidth="1"/>
    <col min="13" max="215" width="11.42578125" style="6" customWidth="1"/>
    <col min="216" max="216" width="56.28515625" style="6" customWidth="1"/>
    <col min="217" max="16384" width="11.42578125" style="6"/>
  </cols>
  <sheetData>
    <row r="1" spans="1:224" ht="15" customHeight="1" x14ac:dyDescent="0.2">
      <c r="A1" s="157" t="s">
        <v>25</v>
      </c>
      <c r="B1" s="157"/>
      <c r="C1" s="157"/>
      <c r="D1" s="157"/>
      <c r="E1" s="157"/>
      <c r="F1" s="157"/>
      <c r="G1" s="157"/>
    </row>
    <row r="2" spans="1:224" ht="15" customHeight="1" x14ac:dyDescent="0.2">
      <c r="A2" s="157"/>
      <c r="B2" s="157"/>
      <c r="C2" s="157"/>
      <c r="D2" s="157"/>
      <c r="E2" s="157"/>
      <c r="F2" s="157"/>
      <c r="G2" s="157"/>
    </row>
    <row r="3" spans="1:224" ht="13.5" customHeight="1" x14ac:dyDescent="0.2">
      <c r="A3" s="96" t="s">
        <v>201</v>
      </c>
      <c r="B3" s="95"/>
      <c r="C3" s="95"/>
      <c r="D3" s="95"/>
      <c r="E3" s="167" t="s">
        <v>22</v>
      </c>
      <c r="F3" s="167"/>
      <c r="G3" s="7">
        <f>BDI!D21</f>
        <v>0.25</v>
      </c>
    </row>
    <row r="4" spans="1:224" ht="20.25" customHeight="1" x14ac:dyDescent="0.2">
      <c r="A4" s="96" t="s">
        <v>202</v>
      </c>
      <c r="B4" s="95"/>
      <c r="C4" s="95"/>
      <c r="D4" s="95"/>
      <c r="E4" s="167" t="s">
        <v>648</v>
      </c>
      <c r="F4" s="167"/>
      <c r="G4" s="7">
        <v>1.1061000000000001</v>
      </c>
    </row>
    <row r="5" spans="1:224" ht="14.25" customHeight="1" x14ac:dyDescent="0.2">
      <c r="A5" s="96" t="s">
        <v>203</v>
      </c>
      <c r="B5" s="95"/>
      <c r="C5" s="95"/>
      <c r="D5" s="95"/>
      <c r="E5" s="168" t="s">
        <v>8</v>
      </c>
      <c r="F5" s="168"/>
      <c r="G5" s="99"/>
    </row>
    <row r="6" spans="1:224" ht="15" customHeight="1" thickBot="1" x14ac:dyDescent="0.25">
      <c r="A6" s="164"/>
      <c r="B6" s="164"/>
      <c r="C6" s="164"/>
      <c r="D6" s="164"/>
      <c r="E6" s="164"/>
      <c r="F6" s="164"/>
      <c r="G6" s="164"/>
    </row>
    <row r="7" spans="1:224" s="9" customFormat="1" ht="15.75" customHeight="1" thickBot="1" x14ac:dyDescent="0.25">
      <c r="A7" s="160" t="s">
        <v>27</v>
      </c>
      <c r="B7" s="160"/>
      <c r="C7" s="160"/>
      <c r="D7" s="160"/>
      <c r="E7" s="160"/>
      <c r="F7" s="160"/>
      <c r="G7" s="160"/>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row>
    <row r="8" spans="1:224" s="12" customFormat="1" ht="21.75" customHeight="1" x14ac:dyDescent="0.2">
      <c r="A8" s="38" t="s">
        <v>6</v>
      </c>
      <c r="B8" s="97"/>
      <c r="C8" s="38" t="s">
        <v>7</v>
      </c>
      <c r="D8" s="169"/>
      <c r="E8" s="169"/>
      <c r="F8" s="38" t="s">
        <v>19</v>
      </c>
      <c r="G8" s="125"/>
      <c r="H8" s="10"/>
      <c r="I8" s="10"/>
      <c r="J8" s="10"/>
      <c r="K8" s="11"/>
      <c r="L8" s="10"/>
      <c r="M8" s="10"/>
      <c r="N8" s="10"/>
      <c r="O8" s="10"/>
      <c r="P8" s="10"/>
      <c r="Q8" s="10"/>
      <c r="R8" s="10"/>
      <c r="S8" s="11"/>
      <c r="T8" s="10"/>
      <c r="U8" s="10"/>
      <c r="V8" s="10"/>
      <c r="W8" s="10"/>
      <c r="X8" s="10"/>
      <c r="Y8" s="10"/>
      <c r="Z8" s="10"/>
      <c r="AA8" s="11"/>
      <c r="AB8" s="10"/>
      <c r="AC8" s="10"/>
      <c r="AD8" s="10"/>
      <c r="AE8" s="10"/>
      <c r="AF8" s="10"/>
      <c r="AG8" s="10"/>
      <c r="AH8" s="10"/>
      <c r="AI8" s="11"/>
      <c r="AJ8" s="10"/>
      <c r="AK8" s="10"/>
      <c r="AL8" s="10"/>
      <c r="AM8" s="10"/>
      <c r="AN8" s="10"/>
      <c r="AO8" s="10"/>
      <c r="AP8" s="10"/>
      <c r="AQ8" s="11"/>
      <c r="AR8" s="10"/>
      <c r="AS8" s="10"/>
      <c r="AT8" s="10"/>
      <c r="AU8" s="10"/>
      <c r="AV8" s="10"/>
      <c r="AW8" s="10"/>
      <c r="AX8" s="10"/>
      <c r="AY8" s="11"/>
      <c r="AZ8" s="10"/>
      <c r="BA8" s="10"/>
      <c r="BB8" s="10"/>
      <c r="BC8" s="10"/>
      <c r="BD8" s="10"/>
      <c r="BE8" s="10"/>
      <c r="BF8" s="10"/>
      <c r="BG8" s="11"/>
      <c r="BH8" s="10"/>
      <c r="BI8" s="10"/>
      <c r="BJ8" s="10"/>
      <c r="BK8" s="10"/>
      <c r="BL8" s="10"/>
      <c r="BM8" s="10"/>
      <c r="BN8" s="10"/>
      <c r="BO8" s="11"/>
      <c r="BP8" s="10"/>
      <c r="BQ8" s="10"/>
      <c r="BR8" s="10"/>
      <c r="BS8" s="10"/>
      <c r="BT8" s="10"/>
      <c r="BU8" s="10"/>
      <c r="BV8" s="10"/>
      <c r="BW8" s="11"/>
      <c r="BX8" s="10"/>
      <c r="BY8" s="10"/>
      <c r="BZ8" s="10"/>
      <c r="CA8" s="10"/>
      <c r="CB8" s="10"/>
      <c r="CC8" s="10"/>
      <c r="CD8" s="10"/>
      <c r="CE8" s="11"/>
      <c r="CF8" s="10"/>
      <c r="CG8" s="10"/>
      <c r="CH8" s="10"/>
      <c r="CI8" s="10"/>
      <c r="CJ8" s="10"/>
      <c r="CK8" s="10"/>
      <c r="CL8" s="10"/>
      <c r="CM8" s="11"/>
      <c r="CN8" s="10"/>
      <c r="CO8" s="10"/>
      <c r="CP8" s="10"/>
      <c r="CQ8" s="10"/>
      <c r="CR8" s="10"/>
      <c r="CS8" s="10"/>
      <c r="CT8" s="10"/>
      <c r="CU8" s="11"/>
      <c r="CV8" s="10"/>
      <c r="CW8" s="10"/>
      <c r="CX8" s="10"/>
      <c r="CY8" s="10"/>
      <c r="CZ8" s="10"/>
      <c r="DA8" s="10"/>
      <c r="DB8" s="10"/>
      <c r="DC8" s="11"/>
      <c r="DD8" s="10"/>
      <c r="DE8" s="10"/>
      <c r="DF8" s="10"/>
      <c r="DG8" s="10"/>
      <c r="DH8" s="10"/>
      <c r="DI8" s="10"/>
      <c r="DJ8" s="10"/>
      <c r="DK8" s="11"/>
      <c r="DL8" s="10"/>
      <c r="DM8" s="10"/>
      <c r="DN8" s="10"/>
      <c r="DO8" s="10"/>
      <c r="DP8" s="10"/>
      <c r="DQ8" s="10"/>
      <c r="DR8" s="10"/>
      <c r="DS8" s="11"/>
      <c r="DT8" s="10"/>
      <c r="DU8" s="10"/>
      <c r="DV8" s="10"/>
      <c r="DW8" s="10"/>
      <c r="DX8" s="10"/>
      <c r="DY8" s="10"/>
      <c r="DZ8" s="10"/>
      <c r="EA8" s="11"/>
      <c r="EB8" s="10"/>
      <c r="EC8" s="10"/>
      <c r="ED8" s="10"/>
      <c r="EE8" s="10"/>
      <c r="EF8" s="10"/>
      <c r="EG8" s="10"/>
      <c r="EH8" s="10"/>
      <c r="EI8" s="11"/>
      <c r="EJ8" s="10"/>
      <c r="EK8" s="10"/>
      <c r="EL8" s="10"/>
      <c r="EM8" s="10"/>
      <c r="EN8" s="10"/>
      <c r="EO8" s="10"/>
      <c r="EP8" s="10"/>
      <c r="EQ8" s="11"/>
      <c r="ER8" s="10"/>
      <c r="ES8" s="10"/>
      <c r="ET8" s="10"/>
      <c r="EU8" s="10"/>
      <c r="EV8" s="10"/>
      <c r="EW8" s="10"/>
      <c r="EX8" s="10"/>
      <c r="EY8" s="11"/>
      <c r="EZ8" s="10"/>
      <c r="FA8" s="10"/>
      <c r="FB8" s="10"/>
      <c r="FC8" s="10"/>
      <c r="FD8" s="10"/>
      <c r="FE8" s="10"/>
      <c r="FF8" s="10"/>
      <c r="FG8" s="11"/>
      <c r="FH8" s="10"/>
      <c r="FI8" s="10"/>
      <c r="FJ8" s="10"/>
      <c r="FK8" s="10"/>
      <c r="FL8" s="10"/>
      <c r="FM8" s="10"/>
      <c r="FN8" s="10"/>
      <c r="FO8" s="11"/>
      <c r="FP8" s="10"/>
      <c r="FQ8" s="10"/>
      <c r="FR8" s="10"/>
      <c r="FS8" s="10"/>
      <c r="FT8" s="10"/>
      <c r="FU8" s="10"/>
      <c r="FV8" s="10"/>
      <c r="FW8" s="11"/>
      <c r="FX8" s="10"/>
      <c r="FY8" s="10"/>
      <c r="FZ8" s="10"/>
      <c r="GA8" s="10"/>
      <c r="GB8" s="10"/>
      <c r="GC8" s="10"/>
      <c r="GD8" s="10"/>
      <c r="GE8" s="11"/>
      <c r="GF8" s="10"/>
      <c r="GG8" s="10"/>
      <c r="GH8" s="10"/>
      <c r="GI8" s="10"/>
      <c r="GJ8" s="10"/>
      <c r="GK8" s="10"/>
      <c r="GL8" s="10"/>
      <c r="GM8" s="11"/>
      <c r="GN8" s="10"/>
      <c r="GO8" s="10"/>
      <c r="GP8" s="10"/>
      <c r="GQ8" s="10"/>
      <c r="GR8" s="10"/>
      <c r="GS8" s="10"/>
      <c r="GT8" s="10"/>
      <c r="GU8" s="11"/>
      <c r="GV8" s="10"/>
      <c r="GW8" s="10"/>
      <c r="GX8" s="10"/>
      <c r="GY8" s="10"/>
      <c r="GZ8" s="10"/>
      <c r="HA8" s="10"/>
      <c r="HB8" s="10"/>
      <c r="HC8" s="11"/>
      <c r="HD8" s="10"/>
      <c r="HE8" s="10"/>
      <c r="HF8" s="10"/>
      <c r="HG8" s="10"/>
      <c r="HH8" s="10"/>
      <c r="HI8" s="10"/>
      <c r="HJ8" s="10"/>
      <c r="HK8" s="11"/>
      <c r="HL8" s="10"/>
      <c r="HM8" s="10"/>
      <c r="HN8" s="10"/>
      <c r="HO8" s="10"/>
      <c r="HP8" s="10"/>
    </row>
    <row r="9" spans="1:224" s="12" customFormat="1" ht="21.75" customHeight="1" thickBot="1" x14ac:dyDescent="0.25">
      <c r="A9" s="39" t="s">
        <v>26</v>
      </c>
      <c r="B9" s="98"/>
      <c r="C9" s="39" t="s">
        <v>4</v>
      </c>
      <c r="D9" s="170"/>
      <c r="E9" s="170"/>
      <c r="F9" s="170"/>
      <c r="G9" s="170"/>
      <c r="H9" s="11"/>
      <c r="I9" s="10"/>
      <c r="J9" s="10"/>
      <c r="K9" s="11"/>
      <c r="L9" s="11"/>
      <c r="M9" s="10"/>
      <c r="N9" s="10"/>
      <c r="O9" s="11"/>
      <c r="P9" s="11"/>
      <c r="Q9" s="10"/>
      <c r="R9" s="10"/>
      <c r="S9" s="11"/>
      <c r="T9" s="11"/>
      <c r="U9" s="10"/>
      <c r="V9" s="10"/>
      <c r="W9" s="11"/>
      <c r="X9" s="11"/>
      <c r="Y9" s="10"/>
      <c r="Z9" s="10"/>
      <c r="AA9" s="11"/>
      <c r="AB9" s="11"/>
      <c r="AC9" s="10"/>
      <c r="AD9" s="10"/>
      <c r="AE9" s="11"/>
      <c r="AF9" s="11"/>
      <c r="AG9" s="10"/>
      <c r="AH9" s="10"/>
      <c r="AI9" s="11"/>
      <c r="AJ9" s="11"/>
      <c r="AK9" s="10"/>
      <c r="AL9" s="10"/>
      <c r="AM9" s="11"/>
      <c r="AN9" s="11"/>
      <c r="AO9" s="10"/>
      <c r="AP9" s="10"/>
      <c r="AQ9" s="11"/>
      <c r="AR9" s="11"/>
      <c r="AS9" s="10"/>
      <c r="AT9" s="10"/>
      <c r="AU9" s="11"/>
      <c r="AV9" s="11"/>
      <c r="AW9" s="10"/>
      <c r="AX9" s="10"/>
      <c r="AY9" s="11"/>
      <c r="AZ9" s="11"/>
      <c r="BA9" s="10"/>
      <c r="BB9" s="10"/>
      <c r="BC9" s="11"/>
      <c r="BD9" s="11"/>
      <c r="BE9" s="10"/>
      <c r="BF9" s="10"/>
      <c r="BG9" s="11"/>
      <c r="BH9" s="11"/>
      <c r="BI9" s="10"/>
      <c r="BJ9" s="10"/>
      <c r="BK9" s="11"/>
      <c r="BL9" s="11"/>
      <c r="BM9" s="10"/>
      <c r="BN9" s="10"/>
      <c r="BO9" s="11"/>
      <c r="BP9" s="11"/>
      <c r="BQ9" s="10"/>
      <c r="BR9" s="10"/>
      <c r="BS9" s="11"/>
      <c r="BT9" s="11"/>
      <c r="BU9" s="10"/>
      <c r="BV9" s="10"/>
      <c r="BW9" s="11"/>
      <c r="BX9" s="11"/>
      <c r="BY9" s="10"/>
      <c r="BZ9" s="10"/>
      <c r="CA9" s="11"/>
      <c r="CB9" s="11"/>
      <c r="CC9" s="10"/>
      <c r="CD9" s="10"/>
      <c r="CE9" s="11"/>
      <c r="CF9" s="11"/>
      <c r="CG9" s="10"/>
      <c r="CH9" s="10"/>
      <c r="CI9" s="11"/>
      <c r="CJ9" s="11"/>
      <c r="CK9" s="10"/>
      <c r="CL9" s="10"/>
      <c r="CM9" s="11"/>
      <c r="CN9" s="11"/>
      <c r="CO9" s="10"/>
      <c r="CP9" s="10"/>
      <c r="CQ9" s="11"/>
      <c r="CR9" s="11"/>
      <c r="CS9" s="10"/>
      <c r="CT9" s="10"/>
      <c r="CU9" s="11"/>
      <c r="CV9" s="11"/>
      <c r="CW9" s="10"/>
      <c r="CX9" s="10"/>
      <c r="CY9" s="11"/>
      <c r="CZ9" s="11"/>
      <c r="DA9" s="10"/>
      <c r="DB9" s="10"/>
      <c r="DC9" s="11"/>
      <c r="DD9" s="11"/>
      <c r="DE9" s="10"/>
      <c r="DF9" s="10"/>
      <c r="DG9" s="11"/>
      <c r="DH9" s="11"/>
      <c r="DI9" s="10"/>
      <c r="DJ9" s="10"/>
      <c r="DK9" s="11"/>
      <c r="DL9" s="11"/>
      <c r="DM9" s="10"/>
      <c r="DN9" s="10"/>
      <c r="DO9" s="11"/>
      <c r="DP9" s="11"/>
      <c r="DQ9" s="10"/>
      <c r="DR9" s="10"/>
      <c r="DS9" s="11"/>
      <c r="DT9" s="11"/>
      <c r="DU9" s="10"/>
      <c r="DV9" s="10"/>
      <c r="DW9" s="11"/>
      <c r="DX9" s="11"/>
      <c r="DY9" s="10"/>
      <c r="DZ9" s="10"/>
      <c r="EA9" s="11"/>
      <c r="EB9" s="11"/>
      <c r="EC9" s="10"/>
      <c r="ED9" s="10"/>
      <c r="EE9" s="11"/>
      <c r="EF9" s="11"/>
      <c r="EG9" s="10"/>
      <c r="EH9" s="10"/>
      <c r="EI9" s="11"/>
      <c r="EJ9" s="11"/>
      <c r="EK9" s="10"/>
      <c r="EL9" s="10"/>
      <c r="EM9" s="11"/>
      <c r="EN9" s="11"/>
      <c r="EO9" s="10"/>
      <c r="EP9" s="10"/>
      <c r="EQ9" s="11"/>
      <c r="ER9" s="11"/>
      <c r="ES9" s="10"/>
      <c r="ET9" s="10"/>
      <c r="EU9" s="11"/>
      <c r="EV9" s="11"/>
      <c r="EW9" s="10"/>
      <c r="EX9" s="10"/>
      <c r="EY9" s="11"/>
      <c r="EZ9" s="11"/>
      <c r="FA9" s="10"/>
      <c r="FB9" s="10"/>
      <c r="FC9" s="11"/>
      <c r="FD9" s="11"/>
      <c r="FE9" s="10"/>
      <c r="FF9" s="10"/>
      <c r="FG9" s="11"/>
      <c r="FH9" s="11"/>
      <c r="FI9" s="10"/>
      <c r="FJ9" s="10"/>
      <c r="FK9" s="11"/>
      <c r="FL9" s="11"/>
      <c r="FM9" s="10"/>
      <c r="FN9" s="10"/>
      <c r="FO9" s="11"/>
      <c r="FP9" s="11"/>
      <c r="FQ9" s="10"/>
      <c r="FR9" s="10"/>
      <c r="FS9" s="11"/>
      <c r="FT9" s="11"/>
      <c r="FU9" s="10"/>
      <c r="FV9" s="10"/>
      <c r="FW9" s="11"/>
      <c r="FX9" s="11"/>
      <c r="FY9" s="10"/>
      <c r="FZ9" s="10"/>
      <c r="GA9" s="11"/>
      <c r="GB9" s="11"/>
      <c r="GC9" s="10"/>
      <c r="GD9" s="10"/>
      <c r="GE9" s="11"/>
      <c r="GF9" s="11"/>
      <c r="GG9" s="10"/>
      <c r="GH9" s="10"/>
      <c r="GI9" s="11"/>
      <c r="GJ9" s="11"/>
      <c r="GK9" s="10"/>
      <c r="GL9" s="10"/>
      <c r="GM9" s="11"/>
      <c r="GN9" s="11"/>
      <c r="GO9" s="10"/>
      <c r="GP9" s="10"/>
      <c r="GQ9" s="11"/>
      <c r="GR9" s="11"/>
      <c r="GS9" s="10"/>
      <c r="GT9" s="10"/>
      <c r="GU9" s="11"/>
      <c r="GV9" s="11"/>
      <c r="GW9" s="10"/>
      <c r="GX9" s="10"/>
      <c r="GY9" s="11"/>
      <c r="GZ9" s="11"/>
      <c r="HA9" s="10"/>
      <c r="HB9" s="10"/>
      <c r="HC9" s="11"/>
      <c r="HD9" s="11"/>
      <c r="HE9" s="10"/>
      <c r="HF9" s="10"/>
      <c r="HG9" s="11"/>
      <c r="HH9" s="11"/>
      <c r="HI9" s="10"/>
      <c r="HJ9" s="10"/>
      <c r="HK9" s="11"/>
      <c r="HL9" s="11"/>
      <c r="HM9" s="10"/>
      <c r="HN9" s="10"/>
      <c r="HO9" s="11"/>
      <c r="HP9" s="11"/>
    </row>
    <row r="10" spans="1:224" s="9" customFormat="1" ht="15.75" customHeight="1" thickBot="1" x14ac:dyDescent="0.25">
      <c r="A10" s="160" t="s">
        <v>28</v>
      </c>
      <c r="B10" s="160"/>
      <c r="C10" s="160"/>
      <c r="D10" s="160"/>
      <c r="E10" s="160"/>
      <c r="F10" s="160"/>
      <c r="G10" s="160"/>
      <c r="H10" s="13"/>
      <c r="I10" s="8"/>
      <c r="J10" s="8"/>
      <c r="K10" s="13"/>
      <c r="L10" s="13"/>
      <c r="M10" s="8"/>
      <c r="N10" s="8"/>
      <c r="O10" s="13"/>
      <c r="P10" s="13"/>
      <c r="Q10" s="8"/>
      <c r="R10" s="8"/>
      <c r="S10" s="13"/>
      <c r="T10" s="13"/>
      <c r="U10" s="8"/>
      <c r="V10" s="8"/>
      <c r="W10" s="13"/>
      <c r="X10" s="13"/>
      <c r="Y10" s="8"/>
      <c r="Z10" s="8"/>
      <c r="AA10" s="13"/>
      <c r="AB10" s="13"/>
      <c r="AC10" s="8"/>
      <c r="AD10" s="8"/>
      <c r="AE10" s="13"/>
      <c r="AF10" s="13"/>
      <c r="AG10" s="8"/>
      <c r="AH10" s="8"/>
      <c r="AI10" s="13"/>
      <c r="AJ10" s="13"/>
      <c r="AK10" s="8"/>
      <c r="AL10" s="8"/>
      <c r="AM10" s="13"/>
      <c r="AN10" s="13"/>
      <c r="AO10" s="8"/>
      <c r="AP10" s="8"/>
      <c r="AQ10" s="13"/>
      <c r="AR10" s="13"/>
      <c r="AS10" s="8"/>
      <c r="AT10" s="8"/>
      <c r="AU10" s="13"/>
      <c r="AV10" s="13"/>
      <c r="AW10" s="8"/>
      <c r="AX10" s="8"/>
      <c r="AY10" s="13"/>
      <c r="AZ10" s="13"/>
      <c r="BA10" s="8"/>
      <c r="BB10" s="8"/>
      <c r="BC10" s="13"/>
      <c r="BD10" s="13"/>
      <c r="BE10" s="8"/>
      <c r="BF10" s="8"/>
      <c r="BG10" s="13"/>
      <c r="BH10" s="13"/>
      <c r="BI10" s="8"/>
      <c r="BJ10" s="8"/>
      <c r="BK10" s="13"/>
      <c r="BL10" s="13"/>
      <c r="BM10" s="8"/>
      <c r="BN10" s="8"/>
      <c r="BO10" s="13"/>
      <c r="BP10" s="13"/>
      <c r="BQ10" s="8"/>
      <c r="BR10" s="8"/>
      <c r="BS10" s="13"/>
      <c r="BT10" s="13"/>
      <c r="BU10" s="8"/>
      <c r="BV10" s="8"/>
      <c r="BW10" s="13"/>
      <c r="BX10" s="13"/>
      <c r="BY10" s="8"/>
      <c r="BZ10" s="8"/>
      <c r="CA10" s="13"/>
      <c r="CB10" s="13"/>
      <c r="CC10" s="8"/>
      <c r="CD10" s="8"/>
      <c r="CE10" s="13"/>
      <c r="CF10" s="13"/>
      <c r="CG10" s="8"/>
      <c r="CH10" s="8"/>
      <c r="CI10" s="13"/>
      <c r="CJ10" s="13"/>
      <c r="CK10" s="8"/>
      <c r="CL10" s="8"/>
      <c r="CM10" s="13"/>
      <c r="CN10" s="13"/>
      <c r="CO10" s="8"/>
      <c r="CP10" s="8"/>
      <c r="CQ10" s="13"/>
      <c r="CR10" s="13"/>
      <c r="CS10" s="8"/>
      <c r="CT10" s="8"/>
      <c r="CU10" s="13"/>
      <c r="CV10" s="13"/>
      <c r="CW10" s="8"/>
      <c r="CX10" s="8"/>
      <c r="CY10" s="13"/>
      <c r="CZ10" s="13"/>
      <c r="DA10" s="8"/>
      <c r="DB10" s="8"/>
      <c r="DC10" s="13"/>
      <c r="DD10" s="13"/>
      <c r="DE10" s="8"/>
      <c r="DF10" s="8"/>
      <c r="DG10" s="13"/>
      <c r="DH10" s="13"/>
      <c r="DI10" s="8"/>
      <c r="DJ10" s="8"/>
      <c r="DK10" s="13"/>
      <c r="DL10" s="13"/>
      <c r="DM10" s="8"/>
      <c r="DN10" s="8"/>
      <c r="DO10" s="13"/>
      <c r="DP10" s="13"/>
      <c r="DQ10" s="8"/>
      <c r="DR10" s="8"/>
      <c r="DS10" s="13"/>
      <c r="DT10" s="13"/>
      <c r="DU10" s="8"/>
      <c r="DV10" s="8"/>
      <c r="DW10" s="13"/>
      <c r="DX10" s="13"/>
      <c r="DY10" s="8"/>
      <c r="DZ10" s="8"/>
      <c r="EA10" s="13"/>
      <c r="EB10" s="13"/>
      <c r="EC10" s="8"/>
      <c r="ED10" s="8"/>
      <c r="EE10" s="13"/>
      <c r="EF10" s="13"/>
      <c r="EG10" s="8"/>
      <c r="EH10" s="8"/>
      <c r="EI10" s="13"/>
      <c r="EJ10" s="13"/>
      <c r="EK10" s="8"/>
      <c r="EL10" s="8"/>
      <c r="EM10" s="13"/>
      <c r="EN10" s="13"/>
      <c r="EO10" s="8"/>
      <c r="EP10" s="8"/>
      <c r="EQ10" s="13"/>
      <c r="ER10" s="13"/>
      <c r="ES10" s="8"/>
      <c r="ET10" s="8"/>
      <c r="EU10" s="13"/>
      <c r="EV10" s="13"/>
      <c r="EW10" s="8"/>
      <c r="EX10" s="8"/>
      <c r="EY10" s="13"/>
      <c r="EZ10" s="13"/>
      <c r="FA10" s="8"/>
      <c r="FB10" s="8"/>
      <c r="FC10" s="13"/>
      <c r="FD10" s="13"/>
      <c r="FE10" s="8"/>
      <c r="FF10" s="8"/>
      <c r="FG10" s="13"/>
      <c r="FH10" s="13"/>
      <c r="FI10" s="8"/>
      <c r="FJ10" s="8"/>
      <c r="FK10" s="13"/>
      <c r="FL10" s="13"/>
      <c r="FM10" s="8"/>
      <c r="FN10" s="8"/>
      <c r="FO10" s="13"/>
      <c r="FP10" s="13"/>
      <c r="FQ10" s="8"/>
      <c r="FR10" s="8"/>
      <c r="FS10" s="13"/>
      <c r="FT10" s="13"/>
      <c r="FU10" s="8"/>
      <c r="FV10" s="8"/>
      <c r="FW10" s="13"/>
      <c r="FX10" s="13"/>
      <c r="FY10" s="8"/>
      <c r="FZ10" s="8"/>
      <c r="GA10" s="13"/>
      <c r="GB10" s="13"/>
      <c r="GC10" s="8"/>
      <c r="GD10" s="8"/>
      <c r="GE10" s="13"/>
      <c r="GF10" s="13"/>
      <c r="GG10" s="8"/>
      <c r="GH10" s="8"/>
      <c r="GI10" s="13"/>
      <c r="GJ10" s="13"/>
      <c r="GK10" s="8"/>
      <c r="GL10" s="8"/>
      <c r="GM10" s="13"/>
      <c r="GN10" s="13"/>
      <c r="GO10" s="8"/>
      <c r="GP10" s="8"/>
      <c r="GQ10" s="13"/>
      <c r="GR10" s="13"/>
      <c r="GS10" s="8"/>
      <c r="GT10" s="8"/>
      <c r="GU10" s="13"/>
      <c r="GV10" s="13"/>
      <c r="GW10" s="8"/>
      <c r="GX10" s="8"/>
      <c r="GY10" s="13"/>
      <c r="GZ10" s="13"/>
      <c r="HA10" s="8"/>
      <c r="HB10" s="8"/>
      <c r="HC10" s="13"/>
      <c r="HD10" s="13"/>
      <c r="HE10" s="8"/>
      <c r="HF10" s="8"/>
      <c r="HG10" s="13"/>
      <c r="HH10" s="13"/>
      <c r="HI10" s="8"/>
      <c r="HJ10" s="8"/>
      <c r="HK10" s="13"/>
      <c r="HL10" s="13"/>
      <c r="HM10" s="8"/>
      <c r="HN10" s="8"/>
      <c r="HO10" s="13"/>
      <c r="HP10" s="13"/>
    </row>
    <row r="11" spans="1:224" ht="14.45" customHeight="1" x14ac:dyDescent="0.2">
      <c r="A11" s="61" t="s">
        <v>23</v>
      </c>
      <c r="B11" s="62" t="s">
        <v>24</v>
      </c>
      <c r="C11" s="63"/>
      <c r="D11" s="64"/>
      <c r="E11" s="65"/>
      <c r="F11" s="65"/>
      <c r="G11" s="65"/>
    </row>
    <row r="12" spans="1:224" s="9" customFormat="1" ht="24" customHeight="1" x14ac:dyDescent="0.2">
      <c r="A12" s="158" t="s">
        <v>9</v>
      </c>
      <c r="B12" s="158" t="s">
        <v>0</v>
      </c>
      <c r="C12" s="161" t="s">
        <v>1</v>
      </c>
      <c r="D12" s="158" t="s">
        <v>2</v>
      </c>
      <c r="E12" s="163" t="s">
        <v>60</v>
      </c>
      <c r="F12" s="163"/>
      <c r="G12" s="155" t="s">
        <v>51</v>
      </c>
    </row>
    <row r="13" spans="1:224" s="9" customFormat="1" ht="24" customHeight="1" x14ac:dyDescent="0.2">
      <c r="A13" s="159"/>
      <c r="B13" s="159"/>
      <c r="C13" s="162"/>
      <c r="D13" s="159"/>
      <c r="E13" s="106" t="s">
        <v>3</v>
      </c>
      <c r="F13" s="106" t="s">
        <v>5</v>
      </c>
      <c r="G13" s="156"/>
    </row>
    <row r="14" spans="1:224" x14ac:dyDescent="0.2">
      <c r="A14" s="42" t="s">
        <v>10</v>
      </c>
      <c r="B14" s="43" t="s">
        <v>11</v>
      </c>
      <c r="C14" s="44"/>
      <c r="D14" s="45"/>
      <c r="E14" s="107"/>
      <c r="F14" s="107"/>
      <c r="G14" s="46"/>
    </row>
    <row r="15" spans="1:224" x14ac:dyDescent="0.2">
      <c r="A15" s="55" t="s">
        <v>62</v>
      </c>
      <c r="B15" s="56" t="s">
        <v>83</v>
      </c>
      <c r="C15" s="57"/>
      <c r="D15" s="58"/>
      <c r="E15" s="108"/>
      <c r="F15" s="108"/>
      <c r="G15" s="54"/>
    </row>
    <row r="16" spans="1:224" s="14" customFormat="1" x14ac:dyDescent="0.2">
      <c r="A16" s="102" t="s">
        <v>20</v>
      </c>
      <c r="B16" s="103" t="s">
        <v>204</v>
      </c>
      <c r="C16" s="100">
        <v>1</v>
      </c>
      <c r="D16" s="101" t="s">
        <v>65</v>
      </c>
      <c r="E16" s="126"/>
      <c r="F16" s="126"/>
      <c r="G16" s="54">
        <f t="shared" ref="G16:G18" si="0">SUMPRODUCT(E16:F16)*C16</f>
        <v>0</v>
      </c>
    </row>
    <row r="17" spans="1:7" s="14" customFormat="1" x14ac:dyDescent="0.2">
      <c r="A17" s="102" t="s">
        <v>21</v>
      </c>
      <c r="B17" s="103" t="s">
        <v>205</v>
      </c>
      <c r="C17" s="100">
        <v>10.5</v>
      </c>
      <c r="D17" s="101" t="s">
        <v>63</v>
      </c>
      <c r="E17" s="126"/>
      <c r="F17" s="126"/>
      <c r="G17" s="54">
        <f t="shared" si="0"/>
        <v>0</v>
      </c>
    </row>
    <row r="18" spans="1:7" s="14" customFormat="1" ht="30" customHeight="1" x14ac:dyDescent="0.2">
      <c r="A18" s="102" t="s">
        <v>77</v>
      </c>
      <c r="B18" s="103" t="s">
        <v>206</v>
      </c>
      <c r="C18" s="100">
        <v>3</v>
      </c>
      <c r="D18" s="101" t="s">
        <v>207</v>
      </c>
      <c r="E18" s="109" t="s">
        <v>75</v>
      </c>
      <c r="F18" s="126"/>
      <c r="G18" s="54">
        <f t="shared" si="0"/>
        <v>0</v>
      </c>
    </row>
    <row r="19" spans="1:7" s="14" customFormat="1" x14ac:dyDescent="0.2">
      <c r="A19" s="102" t="s">
        <v>78</v>
      </c>
      <c r="B19" s="103" t="s">
        <v>208</v>
      </c>
      <c r="C19" s="100">
        <v>15</v>
      </c>
      <c r="D19" s="101" t="s">
        <v>86</v>
      </c>
      <c r="E19" s="126"/>
      <c r="F19" s="126"/>
      <c r="G19" s="54">
        <f t="shared" ref="G19:G21" si="1">SUMPRODUCT(E19:F19)*C19</f>
        <v>0</v>
      </c>
    </row>
    <row r="20" spans="1:7" s="14" customFormat="1" ht="30.75" customHeight="1" x14ac:dyDescent="0.2">
      <c r="A20" s="102" t="s">
        <v>79</v>
      </c>
      <c r="B20" s="103" t="s">
        <v>209</v>
      </c>
      <c r="C20" s="100">
        <v>10.5</v>
      </c>
      <c r="D20" s="101" t="s">
        <v>63</v>
      </c>
      <c r="E20" s="109" t="s">
        <v>75</v>
      </c>
      <c r="F20" s="126"/>
      <c r="G20" s="54">
        <f t="shared" si="1"/>
        <v>0</v>
      </c>
    </row>
    <row r="21" spans="1:7" s="14" customFormat="1" x14ac:dyDescent="0.2">
      <c r="A21" s="102" t="s">
        <v>80</v>
      </c>
      <c r="B21" s="103" t="s">
        <v>210</v>
      </c>
      <c r="C21" s="100">
        <v>6</v>
      </c>
      <c r="D21" s="101" t="s">
        <v>64</v>
      </c>
      <c r="E21" s="126"/>
      <c r="F21" s="126"/>
      <c r="G21" s="54">
        <f t="shared" si="1"/>
        <v>0</v>
      </c>
    </row>
    <row r="22" spans="1:7" s="14" customFormat="1" ht="25.5" x14ac:dyDescent="0.2">
      <c r="A22" s="102" t="s">
        <v>81</v>
      </c>
      <c r="B22" s="103" t="s">
        <v>211</v>
      </c>
      <c r="C22" s="100">
        <v>1</v>
      </c>
      <c r="D22" s="101" t="s">
        <v>207</v>
      </c>
      <c r="E22" s="109" t="s">
        <v>75</v>
      </c>
      <c r="F22" s="126"/>
      <c r="G22" s="54">
        <f t="shared" ref="G22" si="2">SUMPRODUCT(E22:F22)*C22</f>
        <v>0</v>
      </c>
    </row>
    <row r="23" spans="1:7" s="14" customFormat="1" ht="25.5" x14ac:dyDescent="0.2">
      <c r="A23" s="102" t="s">
        <v>115</v>
      </c>
      <c r="B23" s="103" t="s">
        <v>212</v>
      </c>
      <c r="C23" s="100">
        <v>6</v>
      </c>
      <c r="D23" s="101" t="s">
        <v>64</v>
      </c>
      <c r="E23" s="126"/>
      <c r="F23" s="126"/>
      <c r="G23" s="54">
        <f>SUMPRODUCT(E23:F23)*C23</f>
        <v>0</v>
      </c>
    </row>
    <row r="24" spans="1:7" x14ac:dyDescent="0.2">
      <c r="A24" s="104" t="s">
        <v>66</v>
      </c>
      <c r="B24" s="105" t="s">
        <v>71</v>
      </c>
      <c r="C24" s="59"/>
      <c r="D24" s="60"/>
      <c r="E24" s="110"/>
      <c r="F24" s="110"/>
      <c r="G24" s="54"/>
    </row>
    <row r="25" spans="1:7" s="14" customFormat="1" x14ac:dyDescent="0.2">
      <c r="A25" s="102" t="s">
        <v>67</v>
      </c>
      <c r="B25" s="103" t="s">
        <v>657</v>
      </c>
      <c r="C25" s="100"/>
      <c r="D25" s="101"/>
      <c r="E25" s="109"/>
      <c r="F25" s="109"/>
      <c r="G25" s="54"/>
    </row>
    <row r="26" spans="1:7" s="14" customFormat="1" x14ac:dyDescent="0.2">
      <c r="A26" s="102" t="s">
        <v>654</v>
      </c>
      <c r="B26" s="103" t="s">
        <v>658</v>
      </c>
      <c r="C26" s="100">
        <v>18</v>
      </c>
      <c r="D26" s="101" t="s">
        <v>63</v>
      </c>
      <c r="E26" s="126"/>
      <c r="F26" s="126"/>
      <c r="G26" s="54">
        <f t="shared" ref="G26:G28" si="3">SUMPRODUCT(E26:F26)*C26</f>
        <v>0</v>
      </c>
    </row>
    <row r="27" spans="1:7" s="14" customFormat="1" ht="22.5" customHeight="1" x14ac:dyDescent="0.2">
      <c r="A27" s="102" t="s">
        <v>655</v>
      </c>
      <c r="B27" s="103" t="s">
        <v>659</v>
      </c>
      <c r="C27" s="100">
        <v>1</v>
      </c>
      <c r="D27" s="101" t="s">
        <v>65</v>
      </c>
      <c r="E27" s="126"/>
      <c r="F27" s="126"/>
      <c r="G27" s="54">
        <f t="shared" si="3"/>
        <v>0</v>
      </c>
    </row>
    <row r="28" spans="1:7" s="14" customFormat="1" ht="25.5" x14ac:dyDescent="0.2">
      <c r="A28" s="102" t="s">
        <v>656</v>
      </c>
      <c r="B28" s="103" t="s">
        <v>660</v>
      </c>
      <c r="C28" s="100">
        <v>1</v>
      </c>
      <c r="D28" s="101" t="s">
        <v>65</v>
      </c>
      <c r="E28" s="126"/>
      <c r="F28" s="126"/>
      <c r="G28" s="54">
        <f t="shared" si="3"/>
        <v>0</v>
      </c>
    </row>
    <row r="29" spans="1:7" x14ac:dyDescent="0.2">
      <c r="A29" s="104" t="s">
        <v>69</v>
      </c>
      <c r="B29" s="105" t="s">
        <v>214</v>
      </c>
      <c r="C29" s="59"/>
      <c r="D29" s="60"/>
      <c r="E29" s="110"/>
      <c r="F29" s="110"/>
      <c r="G29" s="54"/>
    </row>
    <row r="30" spans="1:7" s="14" customFormat="1" ht="39.75" customHeight="1" x14ac:dyDescent="0.2">
      <c r="A30" s="102" t="s">
        <v>87</v>
      </c>
      <c r="B30" s="103" t="s">
        <v>213</v>
      </c>
      <c r="C30" s="100">
        <v>130</v>
      </c>
      <c r="D30" s="101" t="s">
        <v>63</v>
      </c>
      <c r="E30" s="126"/>
      <c r="F30" s="126"/>
      <c r="G30" s="54">
        <f t="shared" ref="G30" si="4">SUMPRODUCT(E30:F30)*C30</f>
        <v>0</v>
      </c>
    </row>
    <row r="31" spans="1:7" x14ac:dyDescent="0.2">
      <c r="A31" s="104" t="s">
        <v>70</v>
      </c>
      <c r="B31" s="105" t="s">
        <v>221</v>
      </c>
      <c r="C31" s="59"/>
      <c r="D31" s="60"/>
      <c r="E31" s="110"/>
      <c r="F31" s="110"/>
      <c r="G31" s="54"/>
    </row>
    <row r="32" spans="1:7" s="14" customFormat="1" ht="23.25" customHeight="1" x14ac:dyDescent="0.2">
      <c r="A32" s="102" t="s">
        <v>72</v>
      </c>
      <c r="B32" s="103" t="s">
        <v>215</v>
      </c>
      <c r="C32" s="100">
        <v>33</v>
      </c>
      <c r="D32" s="101" t="s">
        <v>183</v>
      </c>
      <c r="E32" s="126"/>
      <c r="F32" s="126"/>
      <c r="G32" s="54">
        <f t="shared" ref="G32:G34" si="5">SUMPRODUCT(E32:F32)*C32</f>
        <v>0</v>
      </c>
    </row>
    <row r="33" spans="1:7" s="14" customFormat="1" ht="23.25" customHeight="1" x14ac:dyDescent="0.2">
      <c r="A33" s="102" t="s">
        <v>73</v>
      </c>
      <c r="B33" s="103" t="s">
        <v>216</v>
      </c>
      <c r="C33" s="100">
        <v>33</v>
      </c>
      <c r="D33" s="101" t="s">
        <v>183</v>
      </c>
      <c r="E33" s="126"/>
      <c r="F33" s="126"/>
      <c r="G33" s="54">
        <f t="shared" ref="G33" si="6">SUMPRODUCT(E33:F33)*C33</f>
        <v>0</v>
      </c>
    </row>
    <row r="34" spans="1:7" s="14" customFormat="1" ht="23.25" customHeight="1" x14ac:dyDescent="0.2">
      <c r="A34" s="102" t="s">
        <v>89</v>
      </c>
      <c r="B34" s="103" t="s">
        <v>217</v>
      </c>
      <c r="C34" s="100">
        <v>10</v>
      </c>
      <c r="D34" s="101" t="s">
        <v>183</v>
      </c>
      <c r="E34" s="126"/>
      <c r="F34" s="126"/>
      <c r="G34" s="54">
        <f t="shared" si="5"/>
        <v>0</v>
      </c>
    </row>
    <row r="35" spans="1:7" x14ac:dyDescent="0.2">
      <c r="A35" s="104" t="s">
        <v>74</v>
      </c>
      <c r="B35" s="105" t="s">
        <v>222</v>
      </c>
      <c r="C35" s="59"/>
      <c r="D35" s="60"/>
      <c r="E35" s="110"/>
      <c r="F35" s="110"/>
      <c r="G35" s="54"/>
    </row>
    <row r="36" spans="1:7" s="14" customFormat="1" x14ac:dyDescent="0.2">
      <c r="A36" s="102" t="s">
        <v>36</v>
      </c>
      <c r="B36" s="103" t="s">
        <v>218</v>
      </c>
      <c r="C36" s="100">
        <v>5</v>
      </c>
      <c r="D36" s="101" t="s">
        <v>63</v>
      </c>
      <c r="E36" s="126"/>
      <c r="F36" s="126"/>
      <c r="G36" s="54">
        <f t="shared" ref="G36:G38" si="7">SUMPRODUCT(E36:F36)*C36</f>
        <v>0</v>
      </c>
    </row>
    <row r="37" spans="1:7" s="14" customFormat="1" x14ac:dyDescent="0.2">
      <c r="A37" s="102" t="s">
        <v>38</v>
      </c>
      <c r="B37" s="103" t="s">
        <v>219</v>
      </c>
      <c r="C37" s="100">
        <v>5</v>
      </c>
      <c r="D37" s="101" t="s">
        <v>63</v>
      </c>
      <c r="E37" s="126"/>
      <c r="F37" s="126"/>
      <c r="G37" s="54">
        <f t="shared" si="7"/>
        <v>0</v>
      </c>
    </row>
    <row r="38" spans="1:7" s="14" customFormat="1" ht="29.25" customHeight="1" x14ac:dyDescent="0.2">
      <c r="A38" s="102" t="s">
        <v>40</v>
      </c>
      <c r="B38" s="103" t="s">
        <v>220</v>
      </c>
      <c r="C38" s="100">
        <v>5</v>
      </c>
      <c r="D38" s="101" t="s">
        <v>63</v>
      </c>
      <c r="E38" s="126"/>
      <c r="F38" s="126"/>
      <c r="G38" s="54">
        <f t="shared" si="7"/>
        <v>0</v>
      </c>
    </row>
    <row r="39" spans="1:7" x14ac:dyDescent="0.2">
      <c r="A39" s="104" t="s">
        <v>108</v>
      </c>
      <c r="B39" s="105" t="s">
        <v>223</v>
      </c>
      <c r="C39" s="59"/>
      <c r="D39" s="60"/>
      <c r="E39" s="110"/>
      <c r="F39" s="110"/>
      <c r="G39" s="54"/>
    </row>
    <row r="40" spans="1:7" s="14" customFormat="1" x14ac:dyDescent="0.2">
      <c r="A40" s="102" t="s">
        <v>90</v>
      </c>
      <c r="B40" s="103" t="s">
        <v>225</v>
      </c>
      <c r="C40" s="100"/>
      <c r="D40" s="101"/>
      <c r="E40" s="109"/>
      <c r="F40" s="109"/>
      <c r="G40" s="54"/>
    </row>
    <row r="41" spans="1:7" s="14" customFormat="1" ht="30.75" customHeight="1" x14ac:dyDescent="0.2">
      <c r="A41" s="102" t="s">
        <v>233</v>
      </c>
      <c r="B41" s="103" t="s">
        <v>224</v>
      </c>
      <c r="C41" s="100">
        <v>1</v>
      </c>
      <c r="D41" s="101" t="s">
        <v>65</v>
      </c>
      <c r="E41" s="126"/>
      <c r="F41" s="126"/>
      <c r="G41" s="54">
        <f t="shared" ref="G41:G50" si="8">SUMPRODUCT(E41:F41)*C41</f>
        <v>0</v>
      </c>
    </row>
    <row r="42" spans="1:7" s="14" customFormat="1" x14ac:dyDescent="0.2">
      <c r="A42" s="102" t="s">
        <v>91</v>
      </c>
      <c r="B42" s="103" t="s">
        <v>226</v>
      </c>
      <c r="C42" s="100"/>
      <c r="D42" s="101"/>
      <c r="E42" s="109"/>
      <c r="F42" s="109"/>
      <c r="G42" s="54"/>
    </row>
    <row r="43" spans="1:7" s="14" customFormat="1" x14ac:dyDescent="0.2">
      <c r="A43" s="102" t="s">
        <v>234</v>
      </c>
      <c r="B43" s="103" t="s">
        <v>227</v>
      </c>
      <c r="C43" s="100">
        <v>1</v>
      </c>
      <c r="D43" s="101" t="s">
        <v>207</v>
      </c>
      <c r="E43" s="126"/>
      <c r="F43" s="126"/>
      <c r="G43" s="54">
        <f t="shared" si="8"/>
        <v>0</v>
      </c>
    </row>
    <row r="44" spans="1:7" s="14" customFormat="1" x14ac:dyDescent="0.2">
      <c r="A44" s="102" t="s">
        <v>235</v>
      </c>
      <c r="B44" s="103" t="s">
        <v>228</v>
      </c>
      <c r="C44" s="100">
        <v>1</v>
      </c>
      <c r="D44" s="101" t="s">
        <v>207</v>
      </c>
      <c r="E44" s="126"/>
      <c r="F44" s="126"/>
      <c r="G44" s="54">
        <f t="shared" si="8"/>
        <v>0</v>
      </c>
    </row>
    <row r="45" spans="1:7" s="14" customFormat="1" x14ac:dyDescent="0.2">
      <c r="A45" s="102" t="s">
        <v>92</v>
      </c>
      <c r="B45" s="103" t="s">
        <v>229</v>
      </c>
      <c r="C45" s="100"/>
      <c r="D45" s="101"/>
      <c r="E45" s="109"/>
      <c r="F45" s="109"/>
      <c r="G45" s="54"/>
    </row>
    <row r="46" spans="1:7" s="14" customFormat="1" x14ac:dyDescent="0.2">
      <c r="A46" s="102" t="s">
        <v>512</v>
      </c>
      <c r="B46" s="103" t="s">
        <v>230</v>
      </c>
      <c r="C46" s="100">
        <v>14</v>
      </c>
      <c r="D46" s="101" t="s">
        <v>63</v>
      </c>
      <c r="E46" s="126"/>
      <c r="F46" s="126"/>
      <c r="G46" s="54">
        <f t="shared" si="8"/>
        <v>0</v>
      </c>
    </row>
    <row r="47" spans="1:7" s="14" customFormat="1" ht="25.5" x14ac:dyDescent="0.2">
      <c r="A47" s="102" t="s">
        <v>513</v>
      </c>
      <c r="B47" s="103" t="s">
        <v>650</v>
      </c>
      <c r="C47" s="100">
        <v>27</v>
      </c>
      <c r="D47" s="101" t="s">
        <v>86</v>
      </c>
      <c r="E47" s="126"/>
      <c r="F47" s="126"/>
      <c r="G47" s="54">
        <f t="shared" si="8"/>
        <v>0</v>
      </c>
    </row>
    <row r="48" spans="1:7" s="14" customFormat="1" x14ac:dyDescent="0.2">
      <c r="A48" s="102" t="s">
        <v>514</v>
      </c>
      <c r="B48" s="103" t="s">
        <v>231</v>
      </c>
      <c r="C48" s="100"/>
      <c r="D48" s="101"/>
      <c r="E48" s="109"/>
      <c r="F48" s="109"/>
      <c r="G48" s="54"/>
    </row>
    <row r="49" spans="1:7" s="14" customFormat="1" ht="25.5" x14ac:dyDescent="0.2">
      <c r="A49" s="102" t="s">
        <v>515</v>
      </c>
      <c r="B49" s="103" t="s">
        <v>651</v>
      </c>
      <c r="C49" s="100">
        <v>13</v>
      </c>
      <c r="D49" s="101" t="s">
        <v>63</v>
      </c>
      <c r="E49" s="126"/>
      <c r="F49" s="126"/>
      <c r="G49" s="54">
        <f t="shared" si="8"/>
        <v>0</v>
      </c>
    </row>
    <row r="50" spans="1:7" s="14" customFormat="1" ht="25.5" x14ac:dyDescent="0.2">
      <c r="A50" s="102" t="s">
        <v>516</v>
      </c>
      <c r="B50" s="103" t="s">
        <v>652</v>
      </c>
      <c r="C50" s="100">
        <v>10</v>
      </c>
      <c r="D50" s="101" t="s">
        <v>63</v>
      </c>
      <c r="E50" s="126"/>
      <c r="F50" s="126"/>
      <c r="G50" s="54">
        <f t="shared" si="8"/>
        <v>0</v>
      </c>
    </row>
    <row r="51" spans="1:7" s="14" customFormat="1" ht="25.5" x14ac:dyDescent="0.2">
      <c r="A51" s="102" t="s">
        <v>517</v>
      </c>
      <c r="B51" s="103" t="s">
        <v>653</v>
      </c>
      <c r="C51" s="100">
        <v>2.31</v>
      </c>
      <c r="D51" s="101" t="s">
        <v>63</v>
      </c>
      <c r="E51" s="126"/>
      <c r="F51" s="126"/>
      <c r="G51" s="54">
        <f t="shared" ref="G51:G52" si="9">SUMPRODUCT(E51:F51)*C51</f>
        <v>0</v>
      </c>
    </row>
    <row r="52" spans="1:7" s="14" customFormat="1" x14ac:dyDescent="0.2">
      <c r="A52" s="102" t="s">
        <v>93</v>
      </c>
      <c r="B52" s="103" t="s">
        <v>232</v>
      </c>
      <c r="C52" s="100">
        <v>1</v>
      </c>
      <c r="D52" s="101" t="s">
        <v>65</v>
      </c>
      <c r="E52" s="126"/>
      <c r="F52" s="126"/>
      <c r="G52" s="54">
        <f t="shared" si="9"/>
        <v>0</v>
      </c>
    </row>
    <row r="53" spans="1:7" x14ac:dyDescent="0.2">
      <c r="A53" s="104" t="s">
        <v>109</v>
      </c>
      <c r="B53" s="105" t="s">
        <v>242</v>
      </c>
      <c r="C53" s="59"/>
      <c r="D53" s="60"/>
      <c r="E53" s="110"/>
      <c r="F53" s="110"/>
      <c r="G53" s="54"/>
    </row>
    <row r="54" spans="1:7" s="14" customFormat="1" x14ac:dyDescent="0.2">
      <c r="A54" s="102" t="s">
        <v>94</v>
      </c>
      <c r="B54" s="103" t="s">
        <v>236</v>
      </c>
      <c r="C54" s="100"/>
      <c r="D54" s="101"/>
      <c r="E54" s="109"/>
      <c r="F54" s="109"/>
      <c r="G54" s="54"/>
    </row>
    <row r="55" spans="1:7" s="14" customFormat="1" x14ac:dyDescent="0.2">
      <c r="A55" s="102" t="s">
        <v>518</v>
      </c>
      <c r="B55" s="103" t="s">
        <v>237</v>
      </c>
      <c r="C55" s="100">
        <v>1</v>
      </c>
      <c r="D55" s="101" t="s">
        <v>65</v>
      </c>
      <c r="E55" s="126"/>
      <c r="F55" s="126"/>
      <c r="G55" s="54">
        <f t="shared" ref="G55" si="10">SUMPRODUCT(E55:F55)*C55</f>
        <v>0</v>
      </c>
    </row>
    <row r="56" spans="1:7" s="14" customFormat="1" x14ac:dyDescent="0.2">
      <c r="A56" s="102" t="s">
        <v>95</v>
      </c>
      <c r="B56" s="103" t="s">
        <v>238</v>
      </c>
      <c r="C56" s="100"/>
      <c r="D56" s="101"/>
      <c r="E56" s="109"/>
      <c r="F56" s="109"/>
      <c r="G56" s="54"/>
    </row>
    <row r="57" spans="1:7" s="14" customFormat="1" x14ac:dyDescent="0.2">
      <c r="A57" s="102" t="s">
        <v>519</v>
      </c>
      <c r="B57" s="103" t="s">
        <v>239</v>
      </c>
      <c r="C57" s="100">
        <v>1</v>
      </c>
      <c r="D57" s="101" t="s">
        <v>207</v>
      </c>
      <c r="E57" s="126"/>
      <c r="F57" s="126"/>
      <c r="G57" s="54">
        <f t="shared" ref="G57:G59" si="11">SUMPRODUCT(E57:F57)*C57</f>
        <v>0</v>
      </c>
    </row>
    <row r="58" spans="1:7" s="14" customFormat="1" x14ac:dyDescent="0.2">
      <c r="A58" s="102" t="s">
        <v>520</v>
      </c>
      <c r="B58" s="103" t="s">
        <v>240</v>
      </c>
      <c r="C58" s="100">
        <v>1</v>
      </c>
      <c r="D58" s="101" t="s">
        <v>207</v>
      </c>
      <c r="E58" s="126"/>
      <c r="F58" s="126"/>
      <c r="G58" s="54">
        <f t="shared" ref="G58" si="12">SUMPRODUCT(E58:F58)*C58</f>
        <v>0</v>
      </c>
    </row>
    <row r="59" spans="1:7" s="14" customFormat="1" x14ac:dyDescent="0.2">
      <c r="A59" s="102" t="s">
        <v>521</v>
      </c>
      <c r="B59" s="103" t="s">
        <v>241</v>
      </c>
      <c r="C59" s="100">
        <v>1</v>
      </c>
      <c r="D59" s="101" t="s">
        <v>207</v>
      </c>
      <c r="E59" s="126"/>
      <c r="F59" s="126"/>
      <c r="G59" s="54">
        <f t="shared" si="11"/>
        <v>0</v>
      </c>
    </row>
    <row r="60" spans="1:7" x14ac:dyDescent="0.2">
      <c r="A60" s="104" t="s">
        <v>110</v>
      </c>
      <c r="B60" s="105" t="s">
        <v>76</v>
      </c>
      <c r="C60" s="59"/>
      <c r="D60" s="60"/>
      <c r="E60" s="110"/>
      <c r="F60" s="110"/>
      <c r="G60" s="54"/>
    </row>
    <row r="61" spans="1:7" s="14" customFormat="1" x14ac:dyDescent="0.2">
      <c r="A61" s="102" t="s">
        <v>96</v>
      </c>
      <c r="B61" s="103" t="s">
        <v>243</v>
      </c>
      <c r="C61" s="100">
        <v>20</v>
      </c>
      <c r="D61" s="101" t="s">
        <v>63</v>
      </c>
      <c r="E61" s="126"/>
      <c r="F61" s="126"/>
      <c r="G61" s="54">
        <f t="shared" ref="G61:G66" si="13">SUMPRODUCT(E61:F61)*C61</f>
        <v>0</v>
      </c>
    </row>
    <row r="62" spans="1:7" s="14" customFormat="1" x14ac:dyDescent="0.2">
      <c r="A62" s="102" t="s">
        <v>97</v>
      </c>
      <c r="B62" s="103" t="s">
        <v>649</v>
      </c>
      <c r="C62" s="100">
        <v>180</v>
      </c>
      <c r="D62" s="101" t="s">
        <v>63</v>
      </c>
      <c r="E62" s="126"/>
      <c r="F62" s="126"/>
      <c r="G62" s="54">
        <f t="shared" si="13"/>
        <v>0</v>
      </c>
    </row>
    <row r="63" spans="1:7" s="14" customFormat="1" ht="23.25" customHeight="1" x14ac:dyDescent="0.2">
      <c r="A63" s="102" t="s">
        <v>98</v>
      </c>
      <c r="B63" s="103" t="s">
        <v>244</v>
      </c>
      <c r="C63" s="100">
        <v>10</v>
      </c>
      <c r="D63" s="101" t="s">
        <v>63</v>
      </c>
      <c r="E63" s="126"/>
      <c r="F63" s="126"/>
      <c r="G63" s="54">
        <f t="shared" si="13"/>
        <v>0</v>
      </c>
    </row>
    <row r="64" spans="1:7" s="14" customFormat="1" x14ac:dyDescent="0.2">
      <c r="A64" s="102" t="s">
        <v>99</v>
      </c>
      <c r="B64" s="103" t="s">
        <v>245</v>
      </c>
      <c r="C64" s="100">
        <v>25</v>
      </c>
      <c r="D64" s="101" t="s">
        <v>63</v>
      </c>
      <c r="E64" s="126"/>
      <c r="F64" s="126"/>
      <c r="G64" s="54">
        <f t="shared" si="13"/>
        <v>0</v>
      </c>
    </row>
    <row r="65" spans="1:7" s="14" customFormat="1" x14ac:dyDescent="0.2">
      <c r="A65" s="102" t="s">
        <v>100</v>
      </c>
      <c r="B65" s="103" t="s">
        <v>246</v>
      </c>
      <c r="C65" s="100">
        <v>14</v>
      </c>
      <c r="D65" s="101" t="s">
        <v>63</v>
      </c>
      <c r="E65" s="126"/>
      <c r="F65" s="126"/>
      <c r="G65" s="54">
        <f t="shared" si="13"/>
        <v>0</v>
      </c>
    </row>
    <row r="66" spans="1:7" s="14" customFormat="1" x14ac:dyDescent="0.2">
      <c r="A66" s="102" t="s">
        <v>184</v>
      </c>
      <c r="B66" s="103" t="s">
        <v>511</v>
      </c>
      <c r="C66" s="100">
        <v>42</v>
      </c>
      <c r="D66" s="101" t="s">
        <v>63</v>
      </c>
      <c r="E66" s="126"/>
      <c r="F66" s="126"/>
      <c r="G66" s="54">
        <f t="shared" si="13"/>
        <v>0</v>
      </c>
    </row>
    <row r="67" spans="1:7" x14ac:dyDescent="0.2">
      <c r="A67" s="104" t="s">
        <v>111</v>
      </c>
      <c r="B67" s="105" t="s">
        <v>247</v>
      </c>
      <c r="C67" s="59"/>
      <c r="D67" s="60"/>
      <c r="E67" s="110"/>
      <c r="F67" s="110"/>
      <c r="G67" s="54"/>
    </row>
    <row r="68" spans="1:7" s="14" customFormat="1" x14ac:dyDescent="0.2">
      <c r="A68" s="102" t="s">
        <v>101</v>
      </c>
      <c r="B68" s="103" t="s">
        <v>248</v>
      </c>
      <c r="C68" s="100"/>
      <c r="D68" s="101"/>
      <c r="E68" s="109"/>
      <c r="F68" s="109"/>
      <c r="G68" s="54"/>
    </row>
    <row r="69" spans="1:7" s="14" customFormat="1" ht="51" x14ac:dyDescent="0.2">
      <c r="A69" s="102" t="s">
        <v>522</v>
      </c>
      <c r="B69" s="103" t="s">
        <v>668</v>
      </c>
      <c r="C69" s="100">
        <v>1</v>
      </c>
      <c r="D69" s="101" t="s">
        <v>65</v>
      </c>
      <c r="E69" s="126"/>
      <c r="F69" s="126"/>
      <c r="G69" s="54">
        <f>SUMPRODUCT(E69:F69)*C69</f>
        <v>0</v>
      </c>
    </row>
    <row r="70" spans="1:7" s="14" customFormat="1" ht="25.5" x14ac:dyDescent="0.2">
      <c r="A70" s="102" t="s">
        <v>523</v>
      </c>
      <c r="B70" s="103" t="s">
        <v>249</v>
      </c>
      <c r="C70" s="100">
        <v>1</v>
      </c>
      <c r="D70" s="101" t="s">
        <v>65</v>
      </c>
      <c r="E70" s="126"/>
      <c r="F70" s="126"/>
      <c r="G70" s="54">
        <f t="shared" ref="G70:G73" si="14">SUMPRODUCT(E70:F70)*C70</f>
        <v>0</v>
      </c>
    </row>
    <row r="71" spans="1:7" s="14" customFormat="1" x14ac:dyDescent="0.2">
      <c r="A71" s="102" t="s">
        <v>102</v>
      </c>
      <c r="B71" s="103" t="s">
        <v>250</v>
      </c>
      <c r="C71" s="100"/>
      <c r="D71" s="101"/>
      <c r="E71" s="109"/>
      <c r="F71" s="109"/>
      <c r="G71" s="54"/>
    </row>
    <row r="72" spans="1:7" s="14" customFormat="1" x14ac:dyDescent="0.2">
      <c r="A72" s="102" t="s">
        <v>524</v>
      </c>
      <c r="B72" s="103" t="s">
        <v>251</v>
      </c>
      <c r="C72" s="100"/>
      <c r="D72" s="101"/>
      <c r="E72" s="109"/>
      <c r="F72" s="109"/>
      <c r="G72" s="54"/>
    </row>
    <row r="73" spans="1:7" s="14" customFormat="1" ht="26.25" customHeight="1" x14ac:dyDescent="0.2">
      <c r="A73" s="102" t="s">
        <v>525</v>
      </c>
      <c r="B73" s="103" t="s">
        <v>252</v>
      </c>
      <c r="C73" s="100">
        <v>8</v>
      </c>
      <c r="D73" s="101" t="s">
        <v>65</v>
      </c>
      <c r="E73" s="126"/>
      <c r="F73" s="126"/>
      <c r="G73" s="54">
        <f t="shared" si="14"/>
        <v>0</v>
      </c>
    </row>
    <row r="74" spans="1:7" s="14" customFormat="1" ht="26.25" customHeight="1" x14ac:dyDescent="0.2">
      <c r="A74" s="102" t="s">
        <v>526</v>
      </c>
      <c r="B74" s="103" t="s">
        <v>253</v>
      </c>
      <c r="C74" s="100">
        <v>1</v>
      </c>
      <c r="D74" s="101" t="s">
        <v>65</v>
      </c>
      <c r="E74" s="126"/>
      <c r="F74" s="126"/>
      <c r="G74" s="54">
        <f t="shared" ref="G74:G77" si="15">SUMPRODUCT(E74:F74)*C74</f>
        <v>0</v>
      </c>
    </row>
    <row r="75" spans="1:7" s="14" customFormat="1" ht="26.25" customHeight="1" x14ac:dyDescent="0.2">
      <c r="A75" s="102" t="s">
        <v>527</v>
      </c>
      <c r="B75" s="103" t="s">
        <v>254</v>
      </c>
      <c r="C75" s="100">
        <v>1</v>
      </c>
      <c r="D75" s="101" t="s">
        <v>65</v>
      </c>
      <c r="E75" s="126"/>
      <c r="F75" s="126"/>
      <c r="G75" s="54">
        <f t="shared" si="15"/>
        <v>0</v>
      </c>
    </row>
    <row r="76" spans="1:7" s="14" customFormat="1" ht="26.25" customHeight="1" x14ac:dyDescent="0.2">
      <c r="A76" s="102" t="s">
        <v>528</v>
      </c>
      <c r="B76" s="103" t="s">
        <v>255</v>
      </c>
      <c r="C76" s="100">
        <v>1</v>
      </c>
      <c r="D76" s="101" t="s">
        <v>65</v>
      </c>
      <c r="E76" s="126"/>
      <c r="F76" s="126"/>
      <c r="G76" s="54">
        <f t="shared" si="15"/>
        <v>0</v>
      </c>
    </row>
    <row r="77" spans="1:7" s="14" customFormat="1" ht="26.25" customHeight="1" x14ac:dyDescent="0.2">
      <c r="A77" s="102" t="s">
        <v>529</v>
      </c>
      <c r="B77" s="103" t="s">
        <v>256</v>
      </c>
      <c r="C77" s="100">
        <v>2</v>
      </c>
      <c r="D77" s="101" t="s">
        <v>65</v>
      </c>
      <c r="E77" s="126"/>
      <c r="F77" s="126"/>
      <c r="G77" s="54">
        <f t="shared" si="15"/>
        <v>0</v>
      </c>
    </row>
    <row r="78" spans="1:7" s="14" customFormat="1" ht="26.25" customHeight="1" x14ac:dyDescent="0.2">
      <c r="A78" s="102" t="s">
        <v>530</v>
      </c>
      <c r="B78" s="103" t="s">
        <v>257</v>
      </c>
      <c r="C78" s="100">
        <v>1</v>
      </c>
      <c r="D78" s="101" t="s">
        <v>65</v>
      </c>
      <c r="E78" s="126"/>
      <c r="F78" s="126"/>
      <c r="G78" s="54">
        <f t="shared" ref="G78:G79" si="16">SUMPRODUCT(E78:F78)*C78</f>
        <v>0</v>
      </c>
    </row>
    <row r="79" spans="1:7" s="14" customFormat="1" ht="26.25" customHeight="1" x14ac:dyDescent="0.2">
      <c r="A79" s="102" t="s">
        <v>531</v>
      </c>
      <c r="B79" s="103" t="s">
        <v>258</v>
      </c>
      <c r="C79" s="100">
        <v>1</v>
      </c>
      <c r="D79" s="101" t="s">
        <v>65</v>
      </c>
      <c r="E79" s="126"/>
      <c r="F79" s="126"/>
      <c r="G79" s="54">
        <f t="shared" si="16"/>
        <v>0</v>
      </c>
    </row>
    <row r="80" spans="1:7" s="14" customFormat="1" x14ac:dyDescent="0.2">
      <c r="A80" s="102" t="s">
        <v>532</v>
      </c>
      <c r="B80" s="103" t="s">
        <v>259</v>
      </c>
      <c r="C80" s="100"/>
      <c r="D80" s="101"/>
      <c r="E80" s="109"/>
      <c r="F80" s="109"/>
      <c r="G80" s="54"/>
    </row>
    <row r="81" spans="1:7" s="14" customFormat="1" x14ac:dyDescent="0.2">
      <c r="A81" s="102" t="s">
        <v>533</v>
      </c>
      <c r="B81" s="103" t="s">
        <v>260</v>
      </c>
      <c r="C81" s="100">
        <v>1</v>
      </c>
      <c r="D81" s="101" t="s">
        <v>65</v>
      </c>
      <c r="E81" s="126"/>
      <c r="F81" s="126"/>
      <c r="G81" s="54">
        <f t="shared" ref="G81:G101" si="17">SUMPRODUCT(E81:F81)*C81</f>
        <v>0</v>
      </c>
    </row>
    <row r="82" spans="1:7" s="14" customFormat="1" x14ac:dyDescent="0.2">
      <c r="A82" s="102" t="s">
        <v>534</v>
      </c>
      <c r="B82" s="103" t="s">
        <v>261</v>
      </c>
      <c r="C82" s="100">
        <v>1</v>
      </c>
      <c r="D82" s="101" t="s">
        <v>65</v>
      </c>
      <c r="E82" s="126"/>
      <c r="F82" s="126"/>
      <c r="G82" s="54">
        <f t="shared" si="17"/>
        <v>0</v>
      </c>
    </row>
    <row r="83" spans="1:7" s="14" customFormat="1" x14ac:dyDescent="0.2">
      <c r="A83" s="102" t="s">
        <v>535</v>
      </c>
      <c r="B83" s="103" t="s">
        <v>262</v>
      </c>
      <c r="C83" s="100">
        <v>1</v>
      </c>
      <c r="D83" s="101" t="s">
        <v>65</v>
      </c>
      <c r="E83" s="126"/>
      <c r="F83" s="126"/>
      <c r="G83" s="54">
        <f t="shared" si="17"/>
        <v>0</v>
      </c>
    </row>
    <row r="84" spans="1:7" s="14" customFormat="1" x14ac:dyDescent="0.2">
      <c r="A84" s="102" t="s">
        <v>536</v>
      </c>
      <c r="B84" s="103" t="s">
        <v>263</v>
      </c>
      <c r="C84" s="100">
        <v>1</v>
      </c>
      <c r="D84" s="101" t="s">
        <v>65</v>
      </c>
      <c r="E84" s="126"/>
      <c r="F84" s="126"/>
      <c r="G84" s="54">
        <f t="shared" si="17"/>
        <v>0</v>
      </c>
    </row>
    <row r="85" spans="1:7" s="14" customFormat="1" x14ac:dyDescent="0.2">
      <c r="A85" s="102" t="s">
        <v>537</v>
      </c>
      <c r="B85" s="103" t="s">
        <v>264</v>
      </c>
      <c r="C85" s="100">
        <v>1</v>
      </c>
      <c r="D85" s="101" t="s">
        <v>65</v>
      </c>
      <c r="E85" s="126"/>
      <c r="F85" s="126"/>
      <c r="G85" s="54">
        <f t="shared" si="17"/>
        <v>0</v>
      </c>
    </row>
    <row r="86" spans="1:7" s="14" customFormat="1" x14ac:dyDescent="0.2">
      <c r="A86" s="102" t="s">
        <v>538</v>
      </c>
      <c r="B86" s="103" t="s">
        <v>265</v>
      </c>
      <c r="C86" s="100">
        <v>1</v>
      </c>
      <c r="D86" s="101" t="s">
        <v>65</v>
      </c>
      <c r="E86" s="126"/>
      <c r="F86" s="126"/>
      <c r="G86" s="54">
        <f t="shared" si="17"/>
        <v>0</v>
      </c>
    </row>
    <row r="87" spans="1:7" s="14" customFormat="1" x14ac:dyDescent="0.2">
      <c r="A87" s="102" t="s">
        <v>539</v>
      </c>
      <c r="B87" s="103" t="s">
        <v>266</v>
      </c>
      <c r="C87" s="100">
        <v>1</v>
      </c>
      <c r="D87" s="101" t="s">
        <v>65</v>
      </c>
      <c r="E87" s="126"/>
      <c r="F87" s="126"/>
      <c r="G87" s="54">
        <f t="shared" ref="G87:G100" si="18">SUMPRODUCT(E87:F87)*C87</f>
        <v>0</v>
      </c>
    </row>
    <row r="88" spans="1:7" s="14" customFormat="1" x14ac:dyDescent="0.2">
      <c r="A88" s="102" t="s">
        <v>540</v>
      </c>
      <c r="B88" s="103" t="s">
        <v>267</v>
      </c>
      <c r="C88" s="100">
        <v>1</v>
      </c>
      <c r="D88" s="101" t="s">
        <v>65</v>
      </c>
      <c r="E88" s="126"/>
      <c r="F88" s="126"/>
      <c r="G88" s="54">
        <f t="shared" si="18"/>
        <v>0</v>
      </c>
    </row>
    <row r="89" spans="1:7" s="14" customFormat="1" x14ac:dyDescent="0.2">
      <c r="A89" s="102" t="s">
        <v>541</v>
      </c>
      <c r="B89" s="103" t="s">
        <v>268</v>
      </c>
      <c r="C89" s="100">
        <v>1</v>
      </c>
      <c r="D89" s="101" t="s">
        <v>65</v>
      </c>
      <c r="E89" s="126"/>
      <c r="F89" s="126"/>
      <c r="G89" s="54">
        <f t="shared" si="18"/>
        <v>0</v>
      </c>
    </row>
    <row r="90" spans="1:7" s="14" customFormat="1" x14ac:dyDescent="0.2">
      <c r="A90" s="102" t="s">
        <v>542</v>
      </c>
      <c r="B90" s="103" t="s">
        <v>269</v>
      </c>
      <c r="C90" s="100">
        <v>1</v>
      </c>
      <c r="D90" s="101" t="s">
        <v>65</v>
      </c>
      <c r="E90" s="126"/>
      <c r="F90" s="126"/>
      <c r="G90" s="54">
        <f t="shared" si="18"/>
        <v>0</v>
      </c>
    </row>
    <row r="91" spans="1:7" s="14" customFormat="1" x14ac:dyDescent="0.2">
      <c r="A91" s="102" t="s">
        <v>543</v>
      </c>
      <c r="B91" s="103" t="s">
        <v>270</v>
      </c>
      <c r="C91" s="100">
        <v>1</v>
      </c>
      <c r="D91" s="101" t="s">
        <v>65</v>
      </c>
      <c r="E91" s="126"/>
      <c r="F91" s="126"/>
      <c r="G91" s="54">
        <f t="shared" si="18"/>
        <v>0</v>
      </c>
    </row>
    <row r="92" spans="1:7" s="14" customFormat="1" x14ac:dyDescent="0.2">
      <c r="A92" s="102" t="s">
        <v>544</v>
      </c>
      <c r="B92" s="103" t="s">
        <v>271</v>
      </c>
      <c r="C92" s="100">
        <v>1</v>
      </c>
      <c r="D92" s="101" t="s">
        <v>65</v>
      </c>
      <c r="E92" s="126"/>
      <c r="F92" s="126"/>
      <c r="G92" s="54">
        <f t="shared" si="18"/>
        <v>0</v>
      </c>
    </row>
    <row r="93" spans="1:7" s="14" customFormat="1" x14ac:dyDescent="0.2">
      <c r="A93" s="102" t="s">
        <v>545</v>
      </c>
      <c r="B93" s="103" t="s">
        <v>272</v>
      </c>
      <c r="C93" s="100">
        <v>1</v>
      </c>
      <c r="D93" s="101" t="s">
        <v>65</v>
      </c>
      <c r="E93" s="126"/>
      <c r="F93" s="126"/>
      <c r="G93" s="54">
        <f t="shared" si="18"/>
        <v>0</v>
      </c>
    </row>
    <row r="94" spans="1:7" s="14" customFormat="1" x14ac:dyDescent="0.2">
      <c r="A94" s="102" t="s">
        <v>546</v>
      </c>
      <c r="B94" s="103" t="s">
        <v>273</v>
      </c>
      <c r="C94" s="100">
        <v>1</v>
      </c>
      <c r="D94" s="101" t="s">
        <v>65</v>
      </c>
      <c r="E94" s="126"/>
      <c r="F94" s="126"/>
      <c r="G94" s="54">
        <f t="shared" si="18"/>
        <v>0</v>
      </c>
    </row>
    <row r="95" spans="1:7" s="14" customFormat="1" x14ac:dyDescent="0.2">
      <c r="A95" s="102" t="s">
        <v>547</v>
      </c>
      <c r="B95" s="103" t="s">
        <v>274</v>
      </c>
      <c r="C95" s="100">
        <v>1</v>
      </c>
      <c r="D95" s="101" t="s">
        <v>65</v>
      </c>
      <c r="E95" s="126"/>
      <c r="F95" s="126"/>
      <c r="G95" s="54">
        <f t="shared" si="18"/>
        <v>0</v>
      </c>
    </row>
    <row r="96" spans="1:7" s="14" customFormat="1" x14ac:dyDescent="0.2">
      <c r="A96" s="102" t="s">
        <v>548</v>
      </c>
      <c r="B96" s="103" t="s">
        <v>275</v>
      </c>
      <c r="C96" s="100">
        <v>1</v>
      </c>
      <c r="D96" s="101" t="s">
        <v>65</v>
      </c>
      <c r="E96" s="126"/>
      <c r="F96" s="126"/>
      <c r="G96" s="54">
        <f t="shared" si="18"/>
        <v>0</v>
      </c>
    </row>
    <row r="97" spans="1:7" s="14" customFormat="1" x14ac:dyDescent="0.2">
      <c r="A97" s="102" t="s">
        <v>549</v>
      </c>
      <c r="B97" s="103" t="s">
        <v>276</v>
      </c>
      <c r="C97" s="100">
        <v>1</v>
      </c>
      <c r="D97" s="101" t="s">
        <v>65</v>
      </c>
      <c r="E97" s="126"/>
      <c r="F97" s="126"/>
      <c r="G97" s="54">
        <f t="shared" si="18"/>
        <v>0</v>
      </c>
    </row>
    <row r="98" spans="1:7" s="14" customFormat="1" x14ac:dyDescent="0.2">
      <c r="A98" s="102" t="s">
        <v>550</v>
      </c>
      <c r="B98" s="103" t="s">
        <v>661</v>
      </c>
      <c r="C98" s="100">
        <v>1</v>
      </c>
      <c r="D98" s="101" t="s">
        <v>65</v>
      </c>
      <c r="E98" s="126"/>
      <c r="F98" s="126"/>
      <c r="G98" s="54">
        <f t="shared" ref="G98:G99" si="19">SUMPRODUCT(E98:F98)*C98</f>
        <v>0</v>
      </c>
    </row>
    <row r="99" spans="1:7" s="14" customFormat="1" x14ac:dyDescent="0.2">
      <c r="A99" s="102" t="s">
        <v>551</v>
      </c>
      <c r="B99" s="103" t="s">
        <v>662</v>
      </c>
      <c r="C99" s="100">
        <v>1</v>
      </c>
      <c r="D99" s="101" t="s">
        <v>65</v>
      </c>
      <c r="E99" s="126"/>
      <c r="F99" s="126"/>
      <c r="G99" s="54">
        <f t="shared" si="19"/>
        <v>0</v>
      </c>
    </row>
    <row r="100" spans="1:7" s="14" customFormat="1" ht="25.5" x14ac:dyDescent="0.2">
      <c r="A100" s="102" t="s">
        <v>663</v>
      </c>
      <c r="B100" s="103" t="s">
        <v>277</v>
      </c>
      <c r="C100" s="100">
        <v>4</v>
      </c>
      <c r="D100" s="101" t="s">
        <v>65</v>
      </c>
      <c r="E100" s="126"/>
      <c r="F100" s="126"/>
      <c r="G100" s="54">
        <f t="shared" si="18"/>
        <v>0</v>
      </c>
    </row>
    <row r="101" spans="1:7" s="14" customFormat="1" ht="25.5" x14ac:dyDescent="0.2">
      <c r="A101" s="102" t="s">
        <v>664</v>
      </c>
      <c r="B101" s="103" t="s">
        <v>278</v>
      </c>
      <c r="C101" s="100">
        <v>4</v>
      </c>
      <c r="D101" s="101" t="s">
        <v>65</v>
      </c>
      <c r="E101" s="126"/>
      <c r="F101" s="126"/>
      <c r="G101" s="54">
        <f t="shared" si="17"/>
        <v>0</v>
      </c>
    </row>
    <row r="102" spans="1:7" s="14" customFormat="1" x14ac:dyDescent="0.2">
      <c r="A102" s="102" t="s">
        <v>552</v>
      </c>
      <c r="B102" s="103" t="s">
        <v>279</v>
      </c>
      <c r="C102" s="100">
        <v>4</v>
      </c>
      <c r="D102" s="101" t="s">
        <v>65</v>
      </c>
      <c r="E102" s="126"/>
      <c r="F102" s="126"/>
      <c r="G102" s="54">
        <f t="shared" ref="G102" si="20">SUMPRODUCT(E102:F102)*C102</f>
        <v>0</v>
      </c>
    </row>
    <row r="103" spans="1:7" x14ac:dyDescent="0.2">
      <c r="A103" s="104" t="s">
        <v>112</v>
      </c>
      <c r="B103" s="105" t="s">
        <v>280</v>
      </c>
      <c r="C103" s="59"/>
      <c r="D103" s="60"/>
      <c r="E103" s="110"/>
      <c r="F103" s="110"/>
      <c r="G103" s="54"/>
    </row>
    <row r="104" spans="1:7" s="14" customFormat="1" x14ac:dyDescent="0.2">
      <c r="A104" s="102" t="s">
        <v>103</v>
      </c>
      <c r="B104" s="103" t="s">
        <v>281</v>
      </c>
      <c r="C104" s="100">
        <v>3</v>
      </c>
      <c r="D104" s="101" t="s">
        <v>65</v>
      </c>
      <c r="E104" s="126"/>
      <c r="F104" s="126"/>
      <c r="G104" s="54">
        <f>SUMPRODUCT(E104:F104)*C104</f>
        <v>0</v>
      </c>
    </row>
    <row r="105" spans="1:7" s="14" customFormat="1" x14ac:dyDescent="0.2">
      <c r="A105" s="102" t="s">
        <v>104</v>
      </c>
      <c r="B105" s="103" t="s">
        <v>282</v>
      </c>
      <c r="C105" s="100">
        <v>3</v>
      </c>
      <c r="D105" s="101" t="s">
        <v>65</v>
      </c>
      <c r="E105" s="126"/>
      <c r="F105" s="126"/>
      <c r="G105" s="54">
        <f t="shared" ref="G105:G106" si="21">SUMPRODUCT(E105:F105)*C105</f>
        <v>0</v>
      </c>
    </row>
    <row r="106" spans="1:7" s="14" customFormat="1" x14ac:dyDescent="0.2">
      <c r="A106" s="102" t="s">
        <v>105</v>
      </c>
      <c r="B106" s="103" t="s">
        <v>283</v>
      </c>
      <c r="C106" s="100">
        <v>3</v>
      </c>
      <c r="D106" s="101" t="s">
        <v>65</v>
      </c>
      <c r="E106" s="126"/>
      <c r="F106" s="126"/>
      <c r="G106" s="54">
        <f t="shared" si="21"/>
        <v>0</v>
      </c>
    </row>
    <row r="107" spans="1:7" s="14" customFormat="1" x14ac:dyDescent="0.2">
      <c r="A107" s="102" t="s">
        <v>106</v>
      </c>
      <c r="B107" s="103" t="s">
        <v>284</v>
      </c>
      <c r="C107" s="100"/>
      <c r="D107" s="101"/>
      <c r="E107" s="109"/>
      <c r="F107" s="109"/>
      <c r="G107" s="54"/>
    </row>
    <row r="108" spans="1:7" s="14" customFormat="1" x14ac:dyDescent="0.2">
      <c r="A108" s="102" t="s">
        <v>553</v>
      </c>
      <c r="B108" s="103" t="s">
        <v>285</v>
      </c>
      <c r="C108" s="100">
        <v>1.5</v>
      </c>
      <c r="D108" s="101" t="s">
        <v>63</v>
      </c>
      <c r="E108" s="126"/>
      <c r="F108" s="126"/>
      <c r="G108" s="54">
        <f>SUMPRODUCT(E108:F108)*C108</f>
        <v>0</v>
      </c>
    </row>
    <row r="109" spans="1:7" s="14" customFormat="1" x14ac:dyDescent="0.2">
      <c r="A109" s="102" t="s">
        <v>107</v>
      </c>
      <c r="B109" s="103" t="s">
        <v>286</v>
      </c>
      <c r="C109" s="100">
        <v>1</v>
      </c>
      <c r="D109" s="101" t="s">
        <v>65</v>
      </c>
      <c r="E109" s="126"/>
      <c r="F109" s="126"/>
      <c r="G109" s="54">
        <f t="shared" ref="G109" si="22">SUMPRODUCT(E109:F109)*C109</f>
        <v>0</v>
      </c>
    </row>
    <row r="110" spans="1:7" x14ac:dyDescent="0.2">
      <c r="A110" s="104" t="s">
        <v>188</v>
      </c>
      <c r="B110" s="105" t="s">
        <v>287</v>
      </c>
      <c r="C110" s="59"/>
      <c r="D110" s="60"/>
      <c r="E110" s="110"/>
      <c r="F110" s="110"/>
      <c r="G110" s="54"/>
    </row>
    <row r="111" spans="1:7" s="14" customFormat="1" x14ac:dyDescent="0.2">
      <c r="A111" s="102" t="s">
        <v>189</v>
      </c>
      <c r="B111" s="103" t="s">
        <v>288</v>
      </c>
      <c r="C111" s="100"/>
      <c r="D111" s="101"/>
      <c r="E111" s="109"/>
      <c r="F111" s="109"/>
      <c r="G111" s="54"/>
    </row>
    <row r="112" spans="1:7" s="14" customFormat="1" x14ac:dyDescent="0.2">
      <c r="A112" s="102" t="s">
        <v>297</v>
      </c>
      <c r="B112" s="103" t="s">
        <v>289</v>
      </c>
      <c r="C112" s="100">
        <v>8</v>
      </c>
      <c r="D112" s="101" t="s">
        <v>65</v>
      </c>
      <c r="E112" s="126"/>
      <c r="F112" s="126"/>
      <c r="G112" s="54">
        <f>SUMPRODUCT(E112:F112)*C112</f>
        <v>0</v>
      </c>
    </row>
    <row r="113" spans="1:7" s="14" customFormat="1" x14ac:dyDescent="0.2">
      <c r="A113" s="102" t="s">
        <v>298</v>
      </c>
      <c r="B113" s="103" t="s">
        <v>290</v>
      </c>
      <c r="C113" s="100">
        <v>3</v>
      </c>
      <c r="D113" s="101" t="s">
        <v>65</v>
      </c>
      <c r="E113" s="126"/>
      <c r="F113" s="126"/>
      <c r="G113" s="54">
        <f t="shared" ref="G113:G115" si="23">SUMPRODUCT(E113:F113)*C113</f>
        <v>0</v>
      </c>
    </row>
    <row r="114" spans="1:7" s="14" customFormat="1" x14ac:dyDescent="0.2">
      <c r="A114" s="102" t="s">
        <v>190</v>
      </c>
      <c r="B114" s="103" t="s">
        <v>291</v>
      </c>
      <c r="C114" s="100"/>
      <c r="D114" s="101"/>
      <c r="E114" s="109"/>
      <c r="F114" s="109"/>
      <c r="G114" s="54"/>
    </row>
    <row r="115" spans="1:7" s="14" customFormat="1" ht="21" customHeight="1" x14ac:dyDescent="0.2">
      <c r="A115" s="102" t="s">
        <v>299</v>
      </c>
      <c r="B115" s="103" t="s">
        <v>292</v>
      </c>
      <c r="C115" s="100">
        <v>1</v>
      </c>
      <c r="D115" s="101" t="s">
        <v>293</v>
      </c>
      <c r="E115" s="126"/>
      <c r="F115" s="126"/>
      <c r="G115" s="54">
        <f t="shared" si="23"/>
        <v>0</v>
      </c>
    </row>
    <row r="116" spans="1:7" s="14" customFormat="1" x14ac:dyDescent="0.2">
      <c r="A116" s="102" t="s">
        <v>554</v>
      </c>
      <c r="B116" s="103" t="s">
        <v>294</v>
      </c>
      <c r="C116" s="100">
        <v>1</v>
      </c>
      <c r="D116" s="101" t="s">
        <v>293</v>
      </c>
      <c r="E116" s="126"/>
      <c r="F116" s="126"/>
      <c r="G116" s="54">
        <f>SUMPRODUCT(E116:F116)*C116</f>
        <v>0</v>
      </c>
    </row>
    <row r="117" spans="1:7" s="14" customFormat="1" x14ac:dyDescent="0.2">
      <c r="A117" s="102" t="s">
        <v>555</v>
      </c>
      <c r="B117" s="103" t="s">
        <v>295</v>
      </c>
      <c r="C117" s="100">
        <v>1</v>
      </c>
      <c r="D117" s="101" t="s">
        <v>293</v>
      </c>
      <c r="E117" s="126"/>
      <c r="F117" s="126"/>
      <c r="G117" s="54">
        <f t="shared" ref="G117:G118" si="24">SUMPRODUCT(E117:F117)*C117</f>
        <v>0</v>
      </c>
    </row>
    <row r="118" spans="1:7" s="14" customFormat="1" ht="30" customHeight="1" x14ac:dyDescent="0.2">
      <c r="A118" s="102" t="s">
        <v>191</v>
      </c>
      <c r="B118" s="103" t="s">
        <v>296</v>
      </c>
      <c r="C118" s="100">
        <v>1</v>
      </c>
      <c r="D118" s="101" t="s">
        <v>293</v>
      </c>
      <c r="E118" s="109" t="s">
        <v>75</v>
      </c>
      <c r="F118" s="126"/>
      <c r="G118" s="54">
        <f t="shared" si="24"/>
        <v>0</v>
      </c>
    </row>
    <row r="119" spans="1:7" x14ac:dyDescent="0.2">
      <c r="A119" s="104" t="s">
        <v>192</v>
      </c>
      <c r="B119" s="105" t="s">
        <v>300</v>
      </c>
      <c r="C119" s="59"/>
      <c r="D119" s="60"/>
      <c r="E119" s="110"/>
      <c r="F119" s="110"/>
      <c r="G119" s="54"/>
    </row>
    <row r="120" spans="1:7" s="14" customFormat="1" x14ac:dyDescent="0.2">
      <c r="A120" s="102" t="s">
        <v>193</v>
      </c>
      <c r="B120" s="103" t="s">
        <v>301</v>
      </c>
      <c r="C120" s="100"/>
      <c r="D120" s="101"/>
      <c r="E120" s="109"/>
      <c r="F120" s="109"/>
      <c r="G120" s="54"/>
    </row>
    <row r="121" spans="1:7" s="14" customFormat="1" x14ac:dyDescent="0.2">
      <c r="A121" s="102" t="s">
        <v>556</v>
      </c>
      <c r="B121" s="103" t="s">
        <v>302</v>
      </c>
      <c r="C121" s="100">
        <v>4</v>
      </c>
      <c r="D121" s="101" t="s">
        <v>65</v>
      </c>
      <c r="E121" s="126"/>
      <c r="F121" s="126"/>
      <c r="G121" s="54">
        <f>SUMPRODUCT(E121:F121)*C121</f>
        <v>0</v>
      </c>
    </row>
    <row r="122" spans="1:7" s="14" customFormat="1" x14ac:dyDescent="0.2">
      <c r="A122" s="102" t="s">
        <v>557</v>
      </c>
      <c r="B122" s="103" t="s">
        <v>303</v>
      </c>
      <c r="C122" s="100">
        <v>1</v>
      </c>
      <c r="D122" s="101" t="s">
        <v>65</v>
      </c>
      <c r="E122" s="126"/>
      <c r="F122" s="126"/>
      <c r="G122" s="54">
        <f t="shared" ref="G122" si="25">SUMPRODUCT(E122:F122)*C122</f>
        <v>0</v>
      </c>
    </row>
    <row r="123" spans="1:7" s="14" customFormat="1" ht="29.25" customHeight="1" x14ac:dyDescent="0.2">
      <c r="A123" s="102" t="s">
        <v>558</v>
      </c>
      <c r="B123" s="103" t="s">
        <v>665</v>
      </c>
      <c r="C123" s="100">
        <v>1</v>
      </c>
      <c r="D123" s="101" t="s">
        <v>65</v>
      </c>
      <c r="E123" s="126"/>
      <c r="F123" s="126"/>
      <c r="G123" s="54">
        <f t="shared" ref="G123" si="26">SUMPRODUCT(E123:F123)*C123</f>
        <v>0</v>
      </c>
    </row>
    <row r="124" spans="1:7" s="14" customFormat="1" x14ac:dyDescent="0.2">
      <c r="A124" s="102" t="s">
        <v>194</v>
      </c>
      <c r="B124" s="103" t="s">
        <v>304</v>
      </c>
      <c r="C124" s="100"/>
      <c r="D124" s="101"/>
      <c r="E124" s="109"/>
      <c r="F124" s="109"/>
      <c r="G124" s="54"/>
    </row>
    <row r="125" spans="1:7" s="14" customFormat="1" ht="30.75" customHeight="1" x14ac:dyDescent="0.2">
      <c r="A125" s="102" t="s">
        <v>559</v>
      </c>
      <c r="B125" s="103" t="s">
        <v>305</v>
      </c>
      <c r="C125" s="100">
        <v>3</v>
      </c>
      <c r="D125" s="101" t="s">
        <v>65</v>
      </c>
      <c r="E125" s="126"/>
      <c r="F125" s="126"/>
      <c r="G125" s="54">
        <f t="shared" ref="G125" si="27">SUMPRODUCT(E125:F125)*C125</f>
        <v>0</v>
      </c>
    </row>
    <row r="126" spans="1:7" x14ac:dyDescent="0.2">
      <c r="A126" s="104" t="s">
        <v>195</v>
      </c>
      <c r="B126" s="105" t="s">
        <v>306</v>
      </c>
      <c r="C126" s="59"/>
      <c r="D126" s="60"/>
      <c r="E126" s="110"/>
      <c r="F126" s="110"/>
      <c r="G126" s="54"/>
    </row>
    <row r="127" spans="1:7" s="14" customFormat="1" x14ac:dyDescent="0.2">
      <c r="A127" s="102" t="s">
        <v>196</v>
      </c>
      <c r="B127" s="103" t="s">
        <v>307</v>
      </c>
      <c r="C127" s="100">
        <v>170</v>
      </c>
      <c r="D127" s="101" t="s">
        <v>63</v>
      </c>
      <c r="E127" s="126"/>
      <c r="F127" s="126"/>
      <c r="G127" s="54">
        <f>SUMPRODUCT(E127:F127)*C127</f>
        <v>0</v>
      </c>
    </row>
    <row r="128" spans="1:7" x14ac:dyDescent="0.2">
      <c r="A128" s="104" t="s">
        <v>197</v>
      </c>
      <c r="B128" s="105" t="s">
        <v>308</v>
      </c>
      <c r="C128" s="59"/>
      <c r="D128" s="60"/>
      <c r="E128" s="110"/>
      <c r="F128" s="110"/>
      <c r="G128" s="54"/>
    </row>
    <row r="129" spans="1:7" s="14" customFormat="1" x14ac:dyDescent="0.2">
      <c r="A129" s="102" t="s">
        <v>198</v>
      </c>
      <c r="B129" s="103" t="s">
        <v>309</v>
      </c>
      <c r="C129" s="100"/>
      <c r="D129" s="101"/>
      <c r="E129" s="109"/>
      <c r="F129" s="109"/>
      <c r="G129" s="54"/>
    </row>
    <row r="130" spans="1:7" s="14" customFormat="1" x14ac:dyDescent="0.2">
      <c r="A130" s="102" t="s">
        <v>560</v>
      </c>
      <c r="B130" s="103" t="s">
        <v>310</v>
      </c>
      <c r="C130" s="100">
        <v>4</v>
      </c>
      <c r="D130" s="101" t="s">
        <v>65</v>
      </c>
      <c r="E130" s="109" t="s">
        <v>75</v>
      </c>
      <c r="F130" s="126"/>
      <c r="G130" s="54">
        <f>SUMPRODUCT(E130:F130)*C130</f>
        <v>0</v>
      </c>
    </row>
    <row r="131" spans="1:7" s="14" customFormat="1" x14ac:dyDescent="0.2">
      <c r="A131" s="102" t="s">
        <v>561</v>
      </c>
      <c r="B131" s="103" t="s">
        <v>311</v>
      </c>
      <c r="C131" s="100">
        <v>17</v>
      </c>
      <c r="D131" s="101" t="s">
        <v>63</v>
      </c>
      <c r="E131" s="109" t="s">
        <v>75</v>
      </c>
      <c r="F131" s="126"/>
      <c r="G131" s="54">
        <f t="shared" ref="G131:G132" si="28">SUMPRODUCT(E131:F131)*C131</f>
        <v>0</v>
      </c>
    </row>
    <row r="132" spans="1:7" s="14" customFormat="1" x14ac:dyDescent="0.2">
      <c r="A132" s="102" t="s">
        <v>562</v>
      </c>
      <c r="B132" s="103" t="s">
        <v>312</v>
      </c>
      <c r="C132" s="100">
        <v>1</v>
      </c>
      <c r="D132" s="101" t="s">
        <v>142</v>
      </c>
      <c r="E132" s="109" t="s">
        <v>75</v>
      </c>
      <c r="F132" s="126"/>
      <c r="G132" s="54">
        <f t="shared" si="28"/>
        <v>0</v>
      </c>
    </row>
    <row r="133" spans="1:7" s="14" customFormat="1" x14ac:dyDescent="0.2">
      <c r="A133" s="102" t="s">
        <v>563</v>
      </c>
      <c r="B133" s="103" t="s">
        <v>313</v>
      </c>
      <c r="C133" s="100">
        <v>1</v>
      </c>
      <c r="D133" s="101" t="s">
        <v>86</v>
      </c>
      <c r="E133" s="109" t="s">
        <v>75</v>
      </c>
      <c r="F133" s="126"/>
      <c r="G133" s="54">
        <f>SUMPRODUCT(E133:F133)*C133</f>
        <v>0</v>
      </c>
    </row>
    <row r="134" spans="1:7" s="14" customFormat="1" x14ac:dyDescent="0.2">
      <c r="A134" s="102" t="s">
        <v>564</v>
      </c>
      <c r="B134" s="103" t="s">
        <v>314</v>
      </c>
      <c r="C134" s="100">
        <v>62</v>
      </c>
      <c r="D134" s="101" t="s">
        <v>86</v>
      </c>
      <c r="E134" s="109" t="s">
        <v>75</v>
      </c>
      <c r="F134" s="126"/>
      <c r="G134" s="54">
        <f t="shared" ref="G134" si="29">SUMPRODUCT(E134:F134)*C134</f>
        <v>0</v>
      </c>
    </row>
    <row r="135" spans="1:7" s="14" customFormat="1" ht="25.5" x14ac:dyDescent="0.2">
      <c r="A135" s="102" t="s">
        <v>199</v>
      </c>
      <c r="B135" s="103" t="s">
        <v>315</v>
      </c>
      <c r="C135" s="100"/>
      <c r="D135" s="101"/>
      <c r="E135" s="109"/>
      <c r="F135" s="109"/>
      <c r="G135" s="54"/>
    </row>
    <row r="136" spans="1:7" s="14" customFormat="1" x14ac:dyDescent="0.2">
      <c r="A136" s="102" t="s">
        <v>565</v>
      </c>
      <c r="B136" s="103" t="s">
        <v>316</v>
      </c>
      <c r="C136" s="100">
        <v>3</v>
      </c>
      <c r="D136" s="101" t="s">
        <v>65</v>
      </c>
      <c r="E136" s="109" t="s">
        <v>75</v>
      </c>
      <c r="F136" s="126"/>
      <c r="G136" s="54">
        <f t="shared" ref="G136" si="30">SUMPRODUCT(E136:F136)*C136</f>
        <v>0</v>
      </c>
    </row>
    <row r="137" spans="1:7" s="14" customFormat="1" x14ac:dyDescent="0.2">
      <c r="A137" s="102" t="s">
        <v>566</v>
      </c>
      <c r="B137" s="103" t="s">
        <v>317</v>
      </c>
      <c r="C137" s="100">
        <v>8</v>
      </c>
      <c r="D137" s="101" t="s">
        <v>63</v>
      </c>
      <c r="E137" s="109" t="s">
        <v>75</v>
      </c>
      <c r="F137" s="126"/>
      <c r="G137" s="54">
        <f t="shared" ref="G137:G158" si="31">SUMPRODUCT(E137:F137)*C137</f>
        <v>0</v>
      </c>
    </row>
    <row r="138" spans="1:7" s="14" customFormat="1" x14ac:dyDescent="0.2">
      <c r="A138" s="102" t="s">
        <v>567</v>
      </c>
      <c r="B138" s="103" t="s">
        <v>318</v>
      </c>
      <c r="C138" s="100">
        <v>1</v>
      </c>
      <c r="D138" s="101" t="s">
        <v>65</v>
      </c>
      <c r="E138" s="109" t="s">
        <v>75</v>
      </c>
      <c r="F138" s="126"/>
      <c r="G138" s="54">
        <f t="shared" si="31"/>
        <v>0</v>
      </c>
    </row>
    <row r="139" spans="1:7" s="14" customFormat="1" x14ac:dyDescent="0.2">
      <c r="A139" s="102" t="s">
        <v>568</v>
      </c>
      <c r="B139" s="103" t="s">
        <v>337</v>
      </c>
      <c r="C139" s="100">
        <v>1</v>
      </c>
      <c r="D139" s="101" t="s">
        <v>65</v>
      </c>
      <c r="E139" s="109" t="s">
        <v>75</v>
      </c>
      <c r="F139" s="126"/>
      <c r="G139" s="54">
        <f t="shared" si="31"/>
        <v>0</v>
      </c>
    </row>
    <row r="140" spans="1:7" s="14" customFormat="1" x14ac:dyDescent="0.2">
      <c r="A140" s="102" t="s">
        <v>569</v>
      </c>
      <c r="B140" s="103" t="s">
        <v>319</v>
      </c>
      <c r="C140" s="100">
        <v>1</v>
      </c>
      <c r="D140" s="101" t="s">
        <v>65</v>
      </c>
      <c r="E140" s="109" t="s">
        <v>75</v>
      </c>
      <c r="F140" s="126"/>
      <c r="G140" s="54">
        <f t="shared" si="31"/>
        <v>0</v>
      </c>
    </row>
    <row r="141" spans="1:7" s="14" customFormat="1" x14ac:dyDescent="0.2">
      <c r="A141" s="102" t="s">
        <v>570</v>
      </c>
      <c r="B141" s="103" t="s">
        <v>320</v>
      </c>
      <c r="C141" s="100">
        <v>5</v>
      </c>
      <c r="D141" s="101" t="s">
        <v>142</v>
      </c>
      <c r="E141" s="109" t="s">
        <v>75</v>
      </c>
      <c r="F141" s="126"/>
      <c r="G141" s="54">
        <f t="shared" si="31"/>
        <v>0</v>
      </c>
    </row>
    <row r="142" spans="1:7" s="14" customFormat="1" x14ac:dyDescent="0.2">
      <c r="A142" s="102" t="s">
        <v>571</v>
      </c>
      <c r="B142" s="103" t="s">
        <v>321</v>
      </c>
      <c r="C142" s="100">
        <v>1</v>
      </c>
      <c r="D142" s="101" t="s">
        <v>142</v>
      </c>
      <c r="E142" s="109" t="s">
        <v>75</v>
      </c>
      <c r="F142" s="126"/>
      <c r="G142" s="54">
        <f t="shared" si="31"/>
        <v>0</v>
      </c>
    </row>
    <row r="143" spans="1:7" s="14" customFormat="1" x14ac:dyDescent="0.2">
      <c r="A143" s="102" t="s">
        <v>572</v>
      </c>
      <c r="B143" s="103" t="s">
        <v>322</v>
      </c>
      <c r="C143" s="100">
        <v>1</v>
      </c>
      <c r="D143" s="101" t="s">
        <v>142</v>
      </c>
      <c r="E143" s="109" t="s">
        <v>75</v>
      </c>
      <c r="F143" s="126"/>
      <c r="G143" s="54">
        <f t="shared" si="31"/>
        <v>0</v>
      </c>
    </row>
    <row r="144" spans="1:7" s="14" customFormat="1" x14ac:dyDescent="0.2">
      <c r="A144" s="102" t="s">
        <v>573</v>
      </c>
      <c r="B144" s="103" t="s">
        <v>323</v>
      </c>
      <c r="C144" s="100">
        <v>1</v>
      </c>
      <c r="D144" s="101" t="s">
        <v>142</v>
      </c>
      <c r="E144" s="109" t="s">
        <v>75</v>
      </c>
      <c r="F144" s="126"/>
      <c r="G144" s="54">
        <f t="shared" si="31"/>
        <v>0</v>
      </c>
    </row>
    <row r="145" spans="1:8" s="14" customFormat="1" x14ac:dyDescent="0.2">
      <c r="A145" s="102" t="s">
        <v>574</v>
      </c>
      <c r="B145" s="103" t="s">
        <v>324</v>
      </c>
      <c r="C145" s="100">
        <v>1</v>
      </c>
      <c r="D145" s="101" t="s">
        <v>142</v>
      </c>
      <c r="E145" s="109" t="s">
        <v>75</v>
      </c>
      <c r="F145" s="126"/>
      <c r="G145" s="54">
        <f t="shared" si="31"/>
        <v>0</v>
      </c>
    </row>
    <row r="146" spans="1:8" s="14" customFormat="1" x14ac:dyDescent="0.2">
      <c r="A146" s="102" t="s">
        <v>575</v>
      </c>
      <c r="B146" s="103" t="s">
        <v>325</v>
      </c>
      <c r="C146" s="100">
        <v>1</v>
      </c>
      <c r="D146" s="101" t="s">
        <v>142</v>
      </c>
      <c r="E146" s="109" t="s">
        <v>75</v>
      </c>
      <c r="F146" s="126"/>
      <c r="G146" s="54">
        <f t="shared" si="31"/>
        <v>0</v>
      </c>
    </row>
    <row r="147" spans="1:8" s="14" customFormat="1" x14ac:dyDescent="0.2">
      <c r="A147" s="102" t="s">
        <v>576</v>
      </c>
      <c r="B147" s="103" t="s">
        <v>326</v>
      </c>
      <c r="C147" s="100">
        <v>1</v>
      </c>
      <c r="D147" s="101" t="s">
        <v>142</v>
      </c>
      <c r="E147" s="109" t="s">
        <v>75</v>
      </c>
      <c r="F147" s="126"/>
      <c r="G147" s="54">
        <f t="shared" si="31"/>
        <v>0</v>
      </c>
    </row>
    <row r="148" spans="1:8" s="14" customFormat="1" x14ac:dyDescent="0.2">
      <c r="A148" s="102" t="s">
        <v>577</v>
      </c>
      <c r="B148" s="103" t="s">
        <v>327</v>
      </c>
      <c r="C148" s="100">
        <v>1</v>
      </c>
      <c r="D148" s="101" t="s">
        <v>142</v>
      </c>
      <c r="E148" s="109" t="s">
        <v>75</v>
      </c>
      <c r="F148" s="126"/>
      <c r="G148" s="54">
        <f t="shared" si="31"/>
        <v>0</v>
      </c>
    </row>
    <row r="149" spans="1:8" s="14" customFormat="1" x14ac:dyDescent="0.2">
      <c r="A149" s="102" t="s">
        <v>578</v>
      </c>
      <c r="B149" s="103" t="s">
        <v>328</v>
      </c>
      <c r="C149" s="100">
        <v>17</v>
      </c>
      <c r="D149" s="101" t="s">
        <v>142</v>
      </c>
      <c r="E149" s="126"/>
      <c r="F149" s="126"/>
      <c r="G149" s="54">
        <f t="shared" si="31"/>
        <v>0</v>
      </c>
    </row>
    <row r="150" spans="1:8" s="14" customFormat="1" x14ac:dyDescent="0.2">
      <c r="A150" s="102" t="s">
        <v>579</v>
      </c>
      <c r="B150" s="103" t="s">
        <v>329</v>
      </c>
      <c r="C150" s="100">
        <v>4</v>
      </c>
      <c r="D150" s="101" t="s">
        <v>142</v>
      </c>
      <c r="E150" s="126"/>
      <c r="F150" s="126"/>
      <c r="G150" s="54">
        <f t="shared" si="31"/>
        <v>0</v>
      </c>
    </row>
    <row r="151" spans="1:8" s="14" customFormat="1" x14ac:dyDescent="0.2">
      <c r="A151" s="102" t="s">
        <v>580</v>
      </c>
      <c r="B151" s="103" t="s">
        <v>330</v>
      </c>
      <c r="C151" s="100">
        <v>1</v>
      </c>
      <c r="D151" s="101" t="s">
        <v>142</v>
      </c>
      <c r="E151" s="109" t="s">
        <v>75</v>
      </c>
      <c r="F151" s="126"/>
      <c r="G151" s="54">
        <f t="shared" si="31"/>
        <v>0</v>
      </c>
    </row>
    <row r="152" spans="1:8" s="14" customFormat="1" x14ac:dyDescent="0.2">
      <c r="A152" s="102" t="s">
        <v>200</v>
      </c>
      <c r="B152" s="103" t="s">
        <v>331</v>
      </c>
      <c r="C152" s="100"/>
      <c r="D152" s="101"/>
      <c r="E152" s="109"/>
      <c r="F152" s="109"/>
      <c r="G152" s="54"/>
    </row>
    <row r="153" spans="1:8" s="14" customFormat="1" x14ac:dyDescent="0.2">
      <c r="A153" s="102" t="s">
        <v>581</v>
      </c>
      <c r="B153" s="103" t="s">
        <v>332</v>
      </c>
      <c r="C153" s="100">
        <v>2</v>
      </c>
      <c r="D153" s="101" t="s">
        <v>65</v>
      </c>
      <c r="E153" s="109" t="s">
        <v>75</v>
      </c>
      <c r="F153" s="126"/>
      <c r="G153" s="54">
        <f t="shared" si="31"/>
        <v>0</v>
      </c>
    </row>
    <row r="154" spans="1:8" s="14" customFormat="1" x14ac:dyDescent="0.2">
      <c r="A154" s="102" t="s">
        <v>582</v>
      </c>
      <c r="B154" s="103" t="s">
        <v>210</v>
      </c>
      <c r="C154" s="100">
        <v>6</v>
      </c>
      <c r="D154" s="101" t="s">
        <v>64</v>
      </c>
      <c r="E154" s="126"/>
      <c r="F154" s="126"/>
      <c r="G154" s="54">
        <f t="shared" si="31"/>
        <v>0</v>
      </c>
    </row>
    <row r="155" spans="1:8" s="14" customFormat="1" x14ac:dyDescent="0.2">
      <c r="A155" s="102" t="s">
        <v>583</v>
      </c>
      <c r="B155" s="103" t="s">
        <v>333</v>
      </c>
      <c r="C155" s="100"/>
      <c r="D155" s="101"/>
      <c r="E155" s="109"/>
      <c r="F155" s="109"/>
      <c r="G155" s="54"/>
    </row>
    <row r="156" spans="1:8" s="14" customFormat="1" x14ac:dyDescent="0.2">
      <c r="A156" s="102" t="s">
        <v>584</v>
      </c>
      <c r="B156" s="103" t="s">
        <v>334</v>
      </c>
      <c r="C156" s="100">
        <v>1</v>
      </c>
      <c r="D156" s="101" t="s">
        <v>63</v>
      </c>
      <c r="E156" s="126"/>
      <c r="F156" s="126"/>
      <c r="G156" s="54">
        <f t="shared" si="31"/>
        <v>0</v>
      </c>
    </row>
    <row r="157" spans="1:8" s="14" customFormat="1" x14ac:dyDescent="0.2">
      <c r="A157" s="102" t="s">
        <v>585</v>
      </c>
      <c r="B157" s="103" t="s">
        <v>335</v>
      </c>
      <c r="C157" s="100">
        <v>0.5</v>
      </c>
      <c r="D157" s="101" t="s">
        <v>63</v>
      </c>
      <c r="E157" s="126"/>
      <c r="F157" s="126"/>
      <c r="G157" s="54">
        <f t="shared" si="31"/>
        <v>0</v>
      </c>
    </row>
    <row r="158" spans="1:8" s="14" customFormat="1" ht="25.5" x14ac:dyDescent="0.2">
      <c r="A158" s="102" t="s">
        <v>586</v>
      </c>
      <c r="B158" s="103" t="s">
        <v>336</v>
      </c>
      <c r="C158" s="100">
        <v>2</v>
      </c>
      <c r="D158" s="101" t="s">
        <v>63</v>
      </c>
      <c r="E158" s="126"/>
      <c r="F158" s="126"/>
      <c r="G158" s="54">
        <f t="shared" si="31"/>
        <v>0</v>
      </c>
    </row>
    <row r="159" spans="1:8" x14ac:dyDescent="0.2">
      <c r="A159" s="41"/>
      <c r="B159" s="171" t="s">
        <v>16</v>
      </c>
      <c r="C159" s="171"/>
      <c r="D159" s="171"/>
      <c r="E159" s="111">
        <f>SUMPRODUCT(E16:E158,$C16:$C158)</f>
        <v>0</v>
      </c>
      <c r="F159" s="111">
        <f>SUMPRODUCT(F16:F158,$C16:$C158)</f>
        <v>0</v>
      </c>
      <c r="G159" s="16">
        <f>SUM(G16:G158)</f>
        <v>0</v>
      </c>
      <c r="H159" s="6">
        <f>G159*1.03*1.25</f>
        <v>0</v>
      </c>
    </row>
    <row r="160" spans="1:8" x14ac:dyDescent="0.2">
      <c r="A160" s="42" t="s">
        <v>12</v>
      </c>
      <c r="B160" s="43" t="s">
        <v>13</v>
      </c>
      <c r="C160" s="47"/>
      <c r="D160" s="47"/>
      <c r="E160" s="107"/>
      <c r="F160" s="107"/>
      <c r="G160" s="46"/>
    </row>
    <row r="161" spans="1:7" x14ac:dyDescent="0.2">
      <c r="A161" s="55">
        <v>1</v>
      </c>
      <c r="B161" s="56" t="s">
        <v>587</v>
      </c>
      <c r="C161" s="57"/>
      <c r="D161" s="58"/>
      <c r="E161" s="108"/>
      <c r="F161" s="108"/>
      <c r="G161" s="54"/>
    </row>
    <row r="162" spans="1:7" x14ac:dyDescent="0.2">
      <c r="A162" s="102" t="s">
        <v>20</v>
      </c>
      <c r="B162" s="103" t="s">
        <v>588</v>
      </c>
      <c r="C162" s="100"/>
      <c r="D162" s="101"/>
      <c r="E162" s="109"/>
      <c r="F162" s="109"/>
      <c r="G162" s="54"/>
    </row>
    <row r="163" spans="1:7" ht="25.5" x14ac:dyDescent="0.2">
      <c r="A163" s="51" t="s">
        <v>589</v>
      </c>
      <c r="B163" s="52" t="s">
        <v>590</v>
      </c>
      <c r="C163" s="53">
        <v>1</v>
      </c>
      <c r="D163" s="53" t="s">
        <v>65</v>
      </c>
      <c r="E163" s="127"/>
      <c r="F163" s="127"/>
      <c r="G163" s="54">
        <f t="shared" ref="G163:G166" si="32">SUMPRODUCT(E163:F163)*C163</f>
        <v>0</v>
      </c>
    </row>
    <row r="164" spans="1:7" ht="25.5" x14ac:dyDescent="0.2">
      <c r="A164" s="51" t="s">
        <v>591</v>
      </c>
      <c r="B164" s="52" t="s">
        <v>592</v>
      </c>
      <c r="C164" s="53">
        <v>2</v>
      </c>
      <c r="D164" s="53" t="s">
        <v>65</v>
      </c>
      <c r="E164" s="127"/>
      <c r="F164" s="127"/>
      <c r="G164" s="54">
        <f t="shared" si="32"/>
        <v>0</v>
      </c>
    </row>
    <row r="165" spans="1:7" ht="25.5" x14ac:dyDescent="0.2">
      <c r="A165" s="51" t="s">
        <v>593</v>
      </c>
      <c r="B165" s="52" t="s">
        <v>594</v>
      </c>
      <c r="C165" s="53">
        <v>3</v>
      </c>
      <c r="D165" s="53" t="s">
        <v>65</v>
      </c>
      <c r="E165" s="127"/>
      <c r="F165" s="127"/>
      <c r="G165" s="54">
        <f t="shared" ref="G165" si="33">SUMPRODUCT(E165:F165)*C165</f>
        <v>0</v>
      </c>
    </row>
    <row r="166" spans="1:7" x14ac:dyDescent="0.2">
      <c r="A166" s="139" t="s">
        <v>595</v>
      </c>
      <c r="B166" s="140" t="s">
        <v>596</v>
      </c>
      <c r="C166" s="141">
        <v>6</v>
      </c>
      <c r="D166" s="141" t="s">
        <v>65</v>
      </c>
      <c r="E166" s="142"/>
      <c r="F166" s="142"/>
      <c r="G166" s="143">
        <f t="shared" si="32"/>
        <v>0</v>
      </c>
    </row>
    <row r="167" spans="1:7" x14ac:dyDescent="0.2">
      <c r="A167" s="51" t="s">
        <v>21</v>
      </c>
      <c r="B167" s="52" t="s">
        <v>597</v>
      </c>
      <c r="C167" s="59"/>
      <c r="D167" s="60"/>
      <c r="E167" s="110"/>
      <c r="F167" s="110"/>
      <c r="G167" s="54"/>
    </row>
    <row r="168" spans="1:7" x14ac:dyDescent="0.2">
      <c r="A168" s="51" t="s">
        <v>598</v>
      </c>
      <c r="B168" s="52" t="s">
        <v>599</v>
      </c>
      <c r="C168" s="53">
        <v>1</v>
      </c>
      <c r="D168" s="53" t="s">
        <v>65</v>
      </c>
      <c r="E168" s="127"/>
      <c r="F168" s="127"/>
      <c r="G168" s="54">
        <f t="shared" ref="G168:G171" si="34">SUMPRODUCT(E168:F168)*C168</f>
        <v>0</v>
      </c>
    </row>
    <row r="169" spans="1:7" x14ac:dyDescent="0.2">
      <c r="A169" s="51" t="s">
        <v>600</v>
      </c>
      <c r="B169" s="52" t="s">
        <v>601</v>
      </c>
      <c r="C169" s="53">
        <v>1</v>
      </c>
      <c r="D169" s="53" t="s">
        <v>65</v>
      </c>
      <c r="E169" s="127"/>
      <c r="F169" s="127"/>
      <c r="G169" s="54">
        <f t="shared" si="34"/>
        <v>0</v>
      </c>
    </row>
    <row r="170" spans="1:7" x14ac:dyDescent="0.2">
      <c r="A170" s="51" t="s">
        <v>602</v>
      </c>
      <c r="B170" s="52" t="s">
        <v>603</v>
      </c>
      <c r="C170" s="53">
        <v>1</v>
      </c>
      <c r="D170" s="53" t="s">
        <v>65</v>
      </c>
      <c r="E170" s="127"/>
      <c r="F170" s="127"/>
      <c r="G170" s="54">
        <f t="shared" ref="G170" si="35">SUMPRODUCT(E170:F170)*C170</f>
        <v>0</v>
      </c>
    </row>
    <row r="171" spans="1:7" x14ac:dyDescent="0.2">
      <c r="A171" s="139" t="s">
        <v>604</v>
      </c>
      <c r="B171" s="140" t="s">
        <v>605</v>
      </c>
      <c r="C171" s="141">
        <v>1</v>
      </c>
      <c r="D171" s="141" t="s">
        <v>65</v>
      </c>
      <c r="E171" s="142"/>
      <c r="F171" s="127"/>
      <c r="G171" s="143">
        <f t="shared" si="34"/>
        <v>0</v>
      </c>
    </row>
    <row r="172" spans="1:7" x14ac:dyDescent="0.2">
      <c r="A172" s="104" t="s">
        <v>66</v>
      </c>
      <c r="B172" s="105" t="s">
        <v>606</v>
      </c>
      <c r="C172" s="59"/>
      <c r="D172" s="60"/>
      <c r="E172" s="110"/>
      <c r="F172" s="110"/>
      <c r="G172" s="54"/>
    </row>
    <row r="173" spans="1:7" x14ac:dyDescent="0.2">
      <c r="A173" s="51" t="s">
        <v>67</v>
      </c>
      <c r="B173" s="52" t="s">
        <v>607</v>
      </c>
      <c r="C173" s="53">
        <v>2</v>
      </c>
      <c r="D173" s="53" t="s">
        <v>65</v>
      </c>
      <c r="E173" s="127"/>
      <c r="F173" s="127"/>
      <c r="G173" s="54">
        <f t="shared" ref="G173:G177" si="36">SUMPRODUCT(E173:F173)*C173</f>
        <v>0</v>
      </c>
    </row>
    <row r="174" spans="1:7" x14ac:dyDescent="0.2">
      <c r="A174" s="51" t="s">
        <v>68</v>
      </c>
      <c r="B174" s="52" t="s">
        <v>608</v>
      </c>
      <c r="C174" s="53">
        <v>3</v>
      </c>
      <c r="D174" s="53" t="s">
        <v>65</v>
      </c>
      <c r="E174" s="127"/>
      <c r="F174" s="127"/>
      <c r="G174" s="54">
        <f t="shared" si="36"/>
        <v>0</v>
      </c>
    </row>
    <row r="175" spans="1:7" ht="25.5" x14ac:dyDescent="0.2">
      <c r="A175" s="51" t="s">
        <v>82</v>
      </c>
      <c r="B175" s="52" t="s">
        <v>609</v>
      </c>
      <c r="C175" s="53">
        <v>2</v>
      </c>
      <c r="D175" s="53" t="s">
        <v>65</v>
      </c>
      <c r="E175" s="127"/>
      <c r="F175" s="127"/>
      <c r="G175" s="54">
        <f t="shared" ref="G175" si="37">SUMPRODUCT(E175:F175)*C175</f>
        <v>0</v>
      </c>
    </row>
    <row r="176" spans="1:7" x14ac:dyDescent="0.2">
      <c r="A176" s="51" t="s">
        <v>84</v>
      </c>
      <c r="B176" s="52" t="s">
        <v>610</v>
      </c>
      <c r="C176" s="53"/>
      <c r="D176" s="53"/>
      <c r="E176" s="110"/>
      <c r="F176" s="110"/>
      <c r="G176" s="54"/>
    </row>
    <row r="177" spans="1:7" x14ac:dyDescent="0.2">
      <c r="A177" s="51" t="s">
        <v>616</v>
      </c>
      <c r="B177" s="52" t="s">
        <v>611</v>
      </c>
      <c r="C177" s="53">
        <v>1</v>
      </c>
      <c r="D177" s="53" t="s">
        <v>65</v>
      </c>
      <c r="E177" s="127"/>
      <c r="F177" s="127"/>
      <c r="G177" s="54">
        <f t="shared" si="36"/>
        <v>0</v>
      </c>
    </row>
    <row r="178" spans="1:7" x14ac:dyDescent="0.2">
      <c r="A178" s="51" t="s">
        <v>617</v>
      </c>
      <c r="B178" s="52" t="s">
        <v>612</v>
      </c>
      <c r="C178" s="53"/>
      <c r="D178" s="53"/>
      <c r="E178" s="110"/>
      <c r="F178" s="110"/>
      <c r="G178" s="54"/>
    </row>
    <row r="179" spans="1:7" x14ac:dyDescent="0.2">
      <c r="A179" s="51" t="s">
        <v>618</v>
      </c>
      <c r="B179" s="52" t="s">
        <v>613</v>
      </c>
      <c r="C179" s="53">
        <v>1</v>
      </c>
      <c r="D179" s="53" t="s">
        <v>65</v>
      </c>
      <c r="E179" s="127"/>
      <c r="F179" s="127"/>
      <c r="G179" s="54">
        <f t="shared" ref="G179" si="38">SUMPRODUCT(E179:F179)*C179</f>
        <v>0</v>
      </c>
    </row>
    <row r="180" spans="1:7" x14ac:dyDescent="0.2">
      <c r="A180" s="51" t="s">
        <v>85</v>
      </c>
      <c r="B180" s="52" t="s">
        <v>614</v>
      </c>
      <c r="C180" s="53"/>
      <c r="D180" s="53"/>
      <c r="E180" s="110"/>
      <c r="F180" s="110"/>
      <c r="G180" s="54"/>
    </row>
    <row r="181" spans="1:7" ht="25.5" x14ac:dyDescent="0.2">
      <c r="A181" s="51" t="s">
        <v>619</v>
      </c>
      <c r="B181" s="52" t="s">
        <v>615</v>
      </c>
      <c r="C181" s="53">
        <v>1</v>
      </c>
      <c r="D181" s="53" t="s">
        <v>65</v>
      </c>
      <c r="E181" s="127"/>
      <c r="F181" s="127"/>
      <c r="G181" s="54">
        <f t="shared" ref="G181" si="39">SUMPRODUCT(E181:F181)*C181</f>
        <v>0</v>
      </c>
    </row>
    <row r="182" spans="1:7" x14ac:dyDescent="0.2">
      <c r="A182" s="128" t="s">
        <v>69</v>
      </c>
      <c r="B182" s="129" t="s">
        <v>620</v>
      </c>
      <c r="C182" s="100"/>
      <c r="D182" s="101"/>
      <c r="E182" s="109"/>
      <c r="F182" s="109"/>
      <c r="G182" s="131"/>
    </row>
    <row r="183" spans="1:7" x14ac:dyDescent="0.2">
      <c r="A183" s="51" t="s">
        <v>87</v>
      </c>
      <c r="B183" s="52" t="s">
        <v>621</v>
      </c>
      <c r="C183" s="53">
        <v>2</v>
      </c>
      <c r="D183" s="53" t="s">
        <v>65</v>
      </c>
      <c r="E183" s="127"/>
      <c r="F183" s="127"/>
      <c r="G183" s="54">
        <f t="shared" ref="G183:G191" si="40">SUMPRODUCT(E183:F183)*C183</f>
        <v>0</v>
      </c>
    </row>
    <row r="184" spans="1:7" x14ac:dyDescent="0.2">
      <c r="A184" s="128">
        <v>4</v>
      </c>
      <c r="B184" s="129" t="s">
        <v>497</v>
      </c>
      <c r="C184" s="100"/>
      <c r="D184" s="101"/>
      <c r="E184" s="109"/>
      <c r="F184" s="109"/>
      <c r="G184" s="131"/>
    </row>
    <row r="185" spans="1:7" x14ac:dyDescent="0.2">
      <c r="A185" s="102" t="s">
        <v>72</v>
      </c>
      <c r="B185" s="103" t="s">
        <v>622</v>
      </c>
      <c r="C185" s="100"/>
      <c r="D185" s="101"/>
      <c r="E185" s="109"/>
      <c r="F185" s="109"/>
      <c r="G185" s="131"/>
    </row>
    <row r="186" spans="1:7" x14ac:dyDescent="0.2">
      <c r="A186" s="51" t="s">
        <v>623</v>
      </c>
      <c r="B186" s="52" t="s">
        <v>624</v>
      </c>
      <c r="C186" s="53">
        <v>80</v>
      </c>
      <c r="D186" s="53" t="s">
        <v>86</v>
      </c>
      <c r="E186" s="127"/>
      <c r="F186" s="127"/>
      <c r="G186" s="54">
        <f t="shared" si="40"/>
        <v>0</v>
      </c>
    </row>
    <row r="187" spans="1:7" x14ac:dyDescent="0.2">
      <c r="A187" s="51" t="s">
        <v>625</v>
      </c>
      <c r="B187" s="52" t="s">
        <v>626</v>
      </c>
      <c r="C187" s="53">
        <v>35</v>
      </c>
      <c r="D187" s="53" t="s">
        <v>86</v>
      </c>
      <c r="E187" s="127"/>
      <c r="F187" s="127"/>
      <c r="G187" s="54">
        <f t="shared" ref="G187:G190" si="41">SUMPRODUCT(E187:F187)*C187</f>
        <v>0</v>
      </c>
    </row>
    <row r="188" spans="1:7" x14ac:dyDescent="0.2">
      <c r="A188" s="51" t="s">
        <v>627</v>
      </c>
      <c r="B188" s="52" t="s">
        <v>628</v>
      </c>
      <c r="C188" s="53">
        <v>45</v>
      </c>
      <c r="D188" s="53" t="s">
        <v>86</v>
      </c>
      <c r="E188" s="127"/>
      <c r="F188" s="127"/>
      <c r="G188" s="144">
        <f t="shared" si="41"/>
        <v>0</v>
      </c>
    </row>
    <row r="189" spans="1:7" ht="25.5" x14ac:dyDescent="0.2">
      <c r="A189" s="51" t="s">
        <v>629</v>
      </c>
      <c r="B189" s="52" t="s">
        <v>630</v>
      </c>
      <c r="C189" s="53">
        <v>15</v>
      </c>
      <c r="D189" s="53" t="s">
        <v>65</v>
      </c>
      <c r="E189" s="127"/>
      <c r="F189" s="127"/>
      <c r="G189" s="144">
        <f t="shared" si="41"/>
        <v>0</v>
      </c>
    </row>
    <row r="190" spans="1:7" x14ac:dyDescent="0.2">
      <c r="A190" s="51" t="s">
        <v>631</v>
      </c>
      <c r="B190" s="52" t="s">
        <v>632</v>
      </c>
      <c r="C190" s="53">
        <v>80</v>
      </c>
      <c r="D190" s="53" t="s">
        <v>86</v>
      </c>
      <c r="E190" s="127"/>
      <c r="F190" s="127"/>
      <c r="G190" s="144">
        <f t="shared" si="41"/>
        <v>0</v>
      </c>
    </row>
    <row r="191" spans="1:7" x14ac:dyDescent="0.2">
      <c r="A191" s="51" t="s">
        <v>633</v>
      </c>
      <c r="B191" s="52" t="s">
        <v>634</v>
      </c>
      <c r="C191" s="53">
        <v>6</v>
      </c>
      <c r="D191" s="53" t="s">
        <v>635</v>
      </c>
      <c r="E191" s="127"/>
      <c r="F191" s="127"/>
      <c r="G191" s="144">
        <f t="shared" si="40"/>
        <v>0</v>
      </c>
    </row>
    <row r="192" spans="1:7" x14ac:dyDescent="0.2">
      <c r="A192" s="102" t="s">
        <v>73</v>
      </c>
      <c r="B192" s="103" t="s">
        <v>636</v>
      </c>
      <c r="C192" s="100"/>
      <c r="D192" s="101"/>
      <c r="E192" s="109"/>
      <c r="F192" s="109"/>
      <c r="G192" s="131"/>
    </row>
    <row r="193" spans="1:7" x14ac:dyDescent="0.2">
      <c r="A193" s="51" t="s">
        <v>179</v>
      </c>
      <c r="B193" s="52" t="s">
        <v>637</v>
      </c>
      <c r="C193" s="53">
        <v>125</v>
      </c>
      <c r="D193" s="53" t="s">
        <v>635</v>
      </c>
      <c r="E193" s="127"/>
      <c r="F193" s="127"/>
      <c r="G193" s="54">
        <f t="shared" ref="G193:G197" si="42">SUMPRODUCT(E193:F193)*C193</f>
        <v>0</v>
      </c>
    </row>
    <row r="194" spans="1:7" x14ac:dyDescent="0.2">
      <c r="A194" s="51" t="s">
        <v>180</v>
      </c>
      <c r="B194" s="52" t="s">
        <v>638</v>
      </c>
      <c r="C194" s="53">
        <v>3</v>
      </c>
      <c r="D194" s="53" t="s">
        <v>86</v>
      </c>
      <c r="E194" s="127"/>
      <c r="F194" s="127"/>
      <c r="G194" s="54">
        <f t="shared" si="42"/>
        <v>0</v>
      </c>
    </row>
    <row r="195" spans="1:7" x14ac:dyDescent="0.2">
      <c r="A195" s="51" t="s">
        <v>181</v>
      </c>
      <c r="B195" s="52" t="s">
        <v>639</v>
      </c>
      <c r="C195" s="53">
        <v>30</v>
      </c>
      <c r="D195" s="53" t="s">
        <v>63</v>
      </c>
      <c r="E195" s="127"/>
      <c r="F195" s="127"/>
      <c r="G195" s="54">
        <f t="shared" si="42"/>
        <v>0</v>
      </c>
    </row>
    <row r="196" spans="1:7" x14ac:dyDescent="0.2">
      <c r="A196" s="51" t="s">
        <v>182</v>
      </c>
      <c r="B196" s="52" t="s">
        <v>640</v>
      </c>
      <c r="C196" s="53">
        <v>6</v>
      </c>
      <c r="D196" s="53" t="s">
        <v>86</v>
      </c>
      <c r="E196" s="127"/>
      <c r="F196" s="127"/>
      <c r="G196" s="54">
        <f t="shared" si="42"/>
        <v>0</v>
      </c>
    </row>
    <row r="197" spans="1:7" x14ac:dyDescent="0.2">
      <c r="A197" s="51" t="s">
        <v>641</v>
      </c>
      <c r="B197" s="52" t="s">
        <v>642</v>
      </c>
      <c r="C197" s="53">
        <v>6</v>
      </c>
      <c r="D197" s="53" t="s">
        <v>86</v>
      </c>
      <c r="E197" s="127"/>
      <c r="F197" s="127"/>
      <c r="G197" s="54">
        <f t="shared" si="42"/>
        <v>0</v>
      </c>
    </row>
    <row r="198" spans="1:7" x14ac:dyDescent="0.2">
      <c r="A198" s="128">
        <v>5</v>
      </c>
      <c r="B198" s="129" t="s">
        <v>643</v>
      </c>
      <c r="C198" s="100"/>
      <c r="D198" s="101"/>
      <c r="E198" s="109"/>
      <c r="F198" s="109"/>
      <c r="G198" s="131"/>
    </row>
    <row r="199" spans="1:7" ht="19.5" customHeight="1" x14ac:dyDescent="0.2">
      <c r="A199" s="51" t="s">
        <v>36</v>
      </c>
      <c r="B199" s="52" t="s">
        <v>644</v>
      </c>
      <c r="C199" s="53">
        <v>1</v>
      </c>
      <c r="D199" s="53" t="s">
        <v>65</v>
      </c>
      <c r="E199" s="110" t="s">
        <v>75</v>
      </c>
      <c r="F199" s="127"/>
      <c r="G199" s="54">
        <f t="shared" ref="G199:G202" si="43">SUMPRODUCT(E199:F199)*C199</f>
        <v>0</v>
      </c>
    </row>
    <row r="200" spans="1:7" x14ac:dyDescent="0.2">
      <c r="A200" s="128" t="s">
        <v>108</v>
      </c>
      <c r="B200" s="129" t="s">
        <v>645</v>
      </c>
      <c r="C200" s="100"/>
      <c r="D200" s="101"/>
      <c r="E200" s="109"/>
      <c r="F200" s="109"/>
      <c r="G200" s="131"/>
    </row>
    <row r="201" spans="1:7" ht="89.25" x14ac:dyDescent="0.2">
      <c r="A201" s="51" t="s">
        <v>90</v>
      </c>
      <c r="B201" s="52" t="s">
        <v>646</v>
      </c>
      <c r="C201" s="53">
        <v>5.77</v>
      </c>
      <c r="D201" s="53" t="s">
        <v>63</v>
      </c>
      <c r="E201" s="127"/>
      <c r="F201" s="127"/>
      <c r="G201" s="54">
        <f t="shared" si="43"/>
        <v>0</v>
      </c>
    </row>
    <row r="202" spans="1:7" ht="51" x14ac:dyDescent="0.2">
      <c r="A202" s="51" t="s">
        <v>91</v>
      </c>
      <c r="B202" s="52" t="s">
        <v>647</v>
      </c>
      <c r="C202" s="53">
        <v>1</v>
      </c>
      <c r="D202" s="53" t="s">
        <v>207</v>
      </c>
      <c r="E202" s="127"/>
      <c r="F202" s="127"/>
      <c r="G202" s="54">
        <f t="shared" si="43"/>
        <v>0</v>
      </c>
    </row>
    <row r="203" spans="1:7" x14ac:dyDescent="0.2">
      <c r="A203" s="41"/>
      <c r="B203" s="171" t="s">
        <v>17</v>
      </c>
      <c r="C203" s="171"/>
      <c r="D203" s="171"/>
      <c r="E203" s="111">
        <f>SUMPRODUCT(E161:E202,C161:C202)</f>
        <v>0</v>
      </c>
      <c r="F203" s="111">
        <f>SUMPRODUCT(F161:F202,C161:C202)</f>
        <v>0</v>
      </c>
      <c r="G203" s="16">
        <f>SUM(G161:G202)</f>
        <v>0</v>
      </c>
    </row>
    <row r="204" spans="1:7" x14ac:dyDescent="0.2">
      <c r="A204" s="42" t="s">
        <v>14</v>
      </c>
      <c r="B204" s="43" t="s">
        <v>15</v>
      </c>
      <c r="C204" s="47"/>
      <c r="D204" s="47"/>
      <c r="E204" s="107"/>
      <c r="F204" s="107"/>
      <c r="G204" s="46"/>
    </row>
    <row r="205" spans="1:7" x14ac:dyDescent="0.2">
      <c r="A205" s="55" t="s">
        <v>62</v>
      </c>
      <c r="B205" s="56" t="s">
        <v>351</v>
      </c>
      <c r="C205" s="49"/>
      <c r="D205" s="49"/>
      <c r="E205" s="108"/>
      <c r="F205" s="108"/>
      <c r="G205" s="50"/>
    </row>
    <row r="206" spans="1:7" ht="25.5" x14ac:dyDescent="0.2">
      <c r="A206" s="128"/>
      <c r="B206" s="129" t="s">
        <v>338</v>
      </c>
      <c r="C206" s="130"/>
      <c r="D206" s="130"/>
      <c r="E206" s="109"/>
      <c r="F206" s="109"/>
      <c r="G206" s="131"/>
    </row>
    <row r="207" spans="1:7" ht="63.75" x14ac:dyDescent="0.2">
      <c r="A207" s="51" t="s">
        <v>20</v>
      </c>
      <c r="B207" s="52" t="s">
        <v>339</v>
      </c>
      <c r="C207" s="53">
        <v>40</v>
      </c>
      <c r="D207" s="53" t="s">
        <v>86</v>
      </c>
      <c r="E207" s="127"/>
      <c r="F207" s="127"/>
      <c r="G207" s="54">
        <f t="shared" ref="G207:G218" si="44">SUMPRODUCT(E207:F207)*C207</f>
        <v>0</v>
      </c>
    </row>
    <row r="208" spans="1:7" ht="63.75" x14ac:dyDescent="0.2">
      <c r="A208" s="51" t="s">
        <v>21</v>
      </c>
      <c r="B208" s="52" t="s">
        <v>340</v>
      </c>
      <c r="C208" s="53">
        <v>10</v>
      </c>
      <c r="D208" s="53" t="s">
        <v>86</v>
      </c>
      <c r="E208" s="127"/>
      <c r="F208" s="127"/>
      <c r="G208" s="54">
        <f t="shared" si="44"/>
        <v>0</v>
      </c>
    </row>
    <row r="209" spans="1:7" ht="63.75" x14ac:dyDescent="0.2">
      <c r="A209" s="51" t="s">
        <v>77</v>
      </c>
      <c r="B209" s="52" t="s">
        <v>341</v>
      </c>
      <c r="C209" s="53">
        <v>28</v>
      </c>
      <c r="D209" s="53" t="s">
        <v>86</v>
      </c>
      <c r="E209" s="127"/>
      <c r="F209" s="127"/>
      <c r="G209" s="54">
        <f t="shared" si="44"/>
        <v>0</v>
      </c>
    </row>
    <row r="210" spans="1:7" ht="63.75" x14ac:dyDescent="0.2">
      <c r="A210" s="51" t="s">
        <v>78</v>
      </c>
      <c r="B210" s="52" t="s">
        <v>342</v>
      </c>
      <c r="C210" s="53">
        <v>7</v>
      </c>
      <c r="D210" s="53" t="s">
        <v>86</v>
      </c>
      <c r="E210" s="127"/>
      <c r="F210" s="127"/>
      <c r="G210" s="54">
        <f t="shared" si="44"/>
        <v>0</v>
      </c>
    </row>
    <row r="211" spans="1:7" s="14" customFormat="1" ht="38.25" x14ac:dyDescent="0.2">
      <c r="A211" s="51" t="s">
        <v>79</v>
      </c>
      <c r="B211" s="52" t="s">
        <v>343</v>
      </c>
      <c r="C211" s="53">
        <v>4</v>
      </c>
      <c r="D211" s="53" t="s">
        <v>65</v>
      </c>
      <c r="E211" s="127"/>
      <c r="F211" s="127"/>
      <c r="G211" s="54">
        <f t="shared" si="44"/>
        <v>0</v>
      </c>
    </row>
    <row r="212" spans="1:7" ht="38.25" x14ac:dyDescent="0.2">
      <c r="A212" s="51" t="s">
        <v>80</v>
      </c>
      <c r="B212" s="52" t="s">
        <v>344</v>
      </c>
      <c r="C212" s="53">
        <v>1</v>
      </c>
      <c r="D212" s="53" t="s">
        <v>86</v>
      </c>
      <c r="E212" s="127"/>
      <c r="F212" s="127"/>
      <c r="G212" s="54">
        <f t="shared" si="44"/>
        <v>0</v>
      </c>
    </row>
    <row r="213" spans="1:7" ht="25.5" x14ac:dyDescent="0.2">
      <c r="A213" s="51" t="s">
        <v>81</v>
      </c>
      <c r="B213" s="52" t="s">
        <v>345</v>
      </c>
      <c r="C213" s="53">
        <v>16</v>
      </c>
      <c r="D213" s="53" t="s">
        <v>86</v>
      </c>
      <c r="E213" s="127"/>
      <c r="F213" s="127"/>
      <c r="G213" s="54">
        <f t="shared" si="44"/>
        <v>0</v>
      </c>
    </row>
    <row r="214" spans="1:7" s="14" customFormat="1" ht="25.5" x14ac:dyDescent="0.2">
      <c r="A214" s="51" t="s">
        <v>115</v>
      </c>
      <c r="B214" s="52" t="s">
        <v>346</v>
      </c>
      <c r="C214" s="53">
        <v>36</v>
      </c>
      <c r="D214" s="53" t="s">
        <v>86</v>
      </c>
      <c r="E214" s="127"/>
      <c r="F214" s="127"/>
      <c r="G214" s="54">
        <f t="shared" si="44"/>
        <v>0</v>
      </c>
    </row>
    <row r="215" spans="1:7" x14ac:dyDescent="0.2">
      <c r="A215" s="51" t="s">
        <v>116</v>
      </c>
      <c r="B215" s="52" t="s">
        <v>347</v>
      </c>
      <c r="C215" s="53">
        <v>4</v>
      </c>
      <c r="D215" s="53" t="s">
        <v>65</v>
      </c>
      <c r="E215" s="127"/>
      <c r="F215" s="127"/>
      <c r="G215" s="54">
        <f t="shared" si="44"/>
        <v>0</v>
      </c>
    </row>
    <row r="216" spans="1:7" s="14" customFormat="1" ht="25.5" x14ac:dyDescent="0.2">
      <c r="A216" s="51" t="s">
        <v>117</v>
      </c>
      <c r="B216" s="52" t="s">
        <v>348</v>
      </c>
      <c r="C216" s="53">
        <v>5</v>
      </c>
      <c r="D216" s="53" t="s">
        <v>65</v>
      </c>
      <c r="E216" s="127"/>
      <c r="F216" s="127"/>
      <c r="G216" s="54">
        <f t="shared" si="44"/>
        <v>0</v>
      </c>
    </row>
    <row r="217" spans="1:7" s="14" customFormat="1" ht="31.5" customHeight="1" x14ac:dyDescent="0.2">
      <c r="A217" s="51" t="s">
        <v>118</v>
      </c>
      <c r="B217" s="52" t="s">
        <v>349</v>
      </c>
      <c r="C217" s="53">
        <v>2</v>
      </c>
      <c r="D217" s="53" t="s">
        <v>65</v>
      </c>
      <c r="E217" s="127"/>
      <c r="F217" s="127"/>
      <c r="G217" s="54">
        <f t="shared" si="44"/>
        <v>0</v>
      </c>
    </row>
    <row r="218" spans="1:7" ht="25.5" x14ac:dyDescent="0.2">
      <c r="A218" s="51" t="s">
        <v>119</v>
      </c>
      <c r="B218" s="52" t="s">
        <v>350</v>
      </c>
      <c r="C218" s="53">
        <v>1</v>
      </c>
      <c r="D218" s="53" t="s">
        <v>65</v>
      </c>
      <c r="E218" s="127"/>
      <c r="F218" s="127"/>
      <c r="G218" s="54">
        <f t="shared" si="44"/>
        <v>0</v>
      </c>
    </row>
    <row r="219" spans="1:7" s="116" customFormat="1" x14ac:dyDescent="0.2">
      <c r="A219" s="104" t="s">
        <v>66</v>
      </c>
      <c r="B219" s="105" t="s">
        <v>352</v>
      </c>
      <c r="C219" s="113"/>
      <c r="D219" s="113"/>
      <c r="E219" s="114"/>
      <c r="F219" s="114"/>
      <c r="G219" s="115"/>
    </row>
    <row r="220" spans="1:7" s="14" customFormat="1" ht="63.75" x14ac:dyDescent="0.2">
      <c r="A220" s="51" t="s">
        <v>67</v>
      </c>
      <c r="B220" s="52" t="s">
        <v>353</v>
      </c>
      <c r="C220" s="53">
        <v>1</v>
      </c>
      <c r="D220" s="53" t="s">
        <v>65</v>
      </c>
      <c r="E220" s="127"/>
      <c r="F220" s="127"/>
      <c r="G220" s="54">
        <f t="shared" ref="G220:G279" si="45">SUMPRODUCT(E220:F220)*C220</f>
        <v>0</v>
      </c>
    </row>
    <row r="221" spans="1:7" ht="63.75" x14ac:dyDescent="0.2">
      <c r="A221" s="51" t="s">
        <v>68</v>
      </c>
      <c r="B221" s="52" t="s">
        <v>354</v>
      </c>
      <c r="C221" s="53">
        <v>1</v>
      </c>
      <c r="D221" s="53" t="s">
        <v>65</v>
      </c>
      <c r="E221" s="127"/>
      <c r="F221" s="127"/>
      <c r="G221" s="54">
        <f t="shared" ref="G221:G231" si="46">SUMPRODUCT(E221:F221)*C221</f>
        <v>0</v>
      </c>
    </row>
    <row r="222" spans="1:7" ht="38.25" x14ac:dyDescent="0.2">
      <c r="A222" s="51" t="s">
        <v>82</v>
      </c>
      <c r="B222" s="52" t="s">
        <v>355</v>
      </c>
      <c r="C222" s="53">
        <v>1</v>
      </c>
      <c r="D222" s="53" t="s">
        <v>65</v>
      </c>
      <c r="E222" s="127"/>
      <c r="F222" s="127"/>
      <c r="G222" s="54">
        <f t="shared" si="46"/>
        <v>0</v>
      </c>
    </row>
    <row r="223" spans="1:7" ht="38.25" x14ac:dyDescent="0.2">
      <c r="A223" s="51" t="s">
        <v>84</v>
      </c>
      <c r="B223" s="52" t="s">
        <v>356</v>
      </c>
      <c r="C223" s="53">
        <v>3</v>
      </c>
      <c r="D223" s="53" t="s">
        <v>65</v>
      </c>
      <c r="E223" s="127"/>
      <c r="F223" s="127"/>
      <c r="G223" s="54">
        <f t="shared" si="46"/>
        <v>0</v>
      </c>
    </row>
    <row r="224" spans="1:7" ht="25.5" x14ac:dyDescent="0.2">
      <c r="A224" s="51" t="s">
        <v>85</v>
      </c>
      <c r="B224" s="52" t="s">
        <v>357</v>
      </c>
      <c r="C224" s="53">
        <v>7</v>
      </c>
      <c r="D224" s="53" t="s">
        <v>65</v>
      </c>
      <c r="E224" s="127"/>
      <c r="F224" s="127"/>
      <c r="G224" s="54">
        <f t="shared" si="46"/>
        <v>0</v>
      </c>
    </row>
    <row r="225" spans="1:7" ht="25.5" x14ac:dyDescent="0.2">
      <c r="A225" s="51" t="s">
        <v>143</v>
      </c>
      <c r="B225" s="52" t="s">
        <v>358</v>
      </c>
      <c r="C225" s="53">
        <v>24</v>
      </c>
      <c r="D225" s="53" t="s">
        <v>65</v>
      </c>
      <c r="E225" s="127"/>
      <c r="F225" s="127"/>
      <c r="G225" s="54">
        <f t="shared" si="46"/>
        <v>0</v>
      </c>
    </row>
    <row r="226" spans="1:7" ht="25.5" x14ac:dyDescent="0.2">
      <c r="A226" s="51" t="s">
        <v>144</v>
      </c>
      <c r="B226" s="52" t="s">
        <v>359</v>
      </c>
      <c r="C226" s="53">
        <v>3</v>
      </c>
      <c r="D226" s="53" t="s">
        <v>65</v>
      </c>
      <c r="E226" s="127"/>
      <c r="F226" s="127"/>
      <c r="G226" s="54">
        <f t="shared" si="46"/>
        <v>0</v>
      </c>
    </row>
    <row r="227" spans="1:7" ht="25.5" x14ac:dyDescent="0.2">
      <c r="A227" s="51" t="s">
        <v>145</v>
      </c>
      <c r="B227" s="52" t="s">
        <v>360</v>
      </c>
      <c r="C227" s="53">
        <v>1</v>
      </c>
      <c r="D227" s="53" t="s">
        <v>65</v>
      </c>
      <c r="E227" s="127"/>
      <c r="F227" s="127"/>
      <c r="G227" s="54">
        <f t="shared" si="46"/>
        <v>0</v>
      </c>
    </row>
    <row r="228" spans="1:7" ht="25.5" x14ac:dyDescent="0.2">
      <c r="A228" s="51" t="s">
        <v>146</v>
      </c>
      <c r="B228" s="52" t="s">
        <v>361</v>
      </c>
      <c r="C228" s="53">
        <v>7</v>
      </c>
      <c r="D228" s="53" t="s">
        <v>65</v>
      </c>
      <c r="E228" s="127"/>
      <c r="F228" s="127"/>
      <c r="G228" s="54">
        <f t="shared" si="46"/>
        <v>0</v>
      </c>
    </row>
    <row r="229" spans="1:7" ht="25.5" x14ac:dyDescent="0.2">
      <c r="A229" s="51" t="s">
        <v>147</v>
      </c>
      <c r="B229" s="52" t="s">
        <v>362</v>
      </c>
      <c r="C229" s="53">
        <v>1</v>
      </c>
      <c r="D229" s="53" t="s">
        <v>65</v>
      </c>
      <c r="E229" s="127"/>
      <c r="F229" s="127"/>
      <c r="G229" s="54">
        <f t="shared" si="46"/>
        <v>0</v>
      </c>
    </row>
    <row r="230" spans="1:7" ht="38.25" x14ac:dyDescent="0.2">
      <c r="A230" s="51" t="s">
        <v>148</v>
      </c>
      <c r="B230" s="52" t="s">
        <v>363</v>
      </c>
      <c r="C230" s="53">
        <v>4</v>
      </c>
      <c r="D230" s="53" t="s">
        <v>65</v>
      </c>
      <c r="E230" s="127"/>
      <c r="F230" s="127"/>
      <c r="G230" s="54">
        <f t="shared" si="46"/>
        <v>0</v>
      </c>
    </row>
    <row r="231" spans="1:7" ht="38.25" x14ac:dyDescent="0.2">
      <c r="A231" s="51" t="s">
        <v>149</v>
      </c>
      <c r="B231" s="52" t="s">
        <v>364</v>
      </c>
      <c r="C231" s="53">
        <v>890</v>
      </c>
      <c r="D231" s="53" t="s">
        <v>86</v>
      </c>
      <c r="E231" s="127"/>
      <c r="F231" s="127"/>
      <c r="G231" s="54">
        <f t="shared" si="46"/>
        <v>0</v>
      </c>
    </row>
    <row r="232" spans="1:7" ht="38.25" x14ac:dyDescent="0.2">
      <c r="A232" s="51" t="s">
        <v>150</v>
      </c>
      <c r="B232" s="52" t="s">
        <v>365</v>
      </c>
      <c r="C232" s="53">
        <v>200</v>
      </c>
      <c r="D232" s="53" t="s">
        <v>86</v>
      </c>
      <c r="E232" s="127"/>
      <c r="F232" s="127"/>
      <c r="G232" s="54">
        <f t="shared" si="45"/>
        <v>0</v>
      </c>
    </row>
    <row r="233" spans="1:7" s="116" customFormat="1" x14ac:dyDescent="0.2">
      <c r="A233" s="104" t="s">
        <v>69</v>
      </c>
      <c r="B233" s="105" t="s">
        <v>394</v>
      </c>
      <c r="C233" s="113"/>
      <c r="D233" s="113"/>
      <c r="E233" s="114"/>
      <c r="F233" s="114"/>
      <c r="G233" s="115"/>
    </row>
    <row r="234" spans="1:7" ht="178.5" x14ac:dyDescent="0.2">
      <c r="A234" s="51" t="s">
        <v>87</v>
      </c>
      <c r="B234" s="52" t="s">
        <v>666</v>
      </c>
      <c r="C234" s="53">
        <v>34</v>
      </c>
      <c r="D234" s="53" t="s">
        <v>65</v>
      </c>
      <c r="E234" s="127"/>
      <c r="F234" s="127"/>
      <c r="G234" s="54">
        <f t="shared" ref="G234:G275" si="47">SUMPRODUCT(E234:F234)*C234</f>
        <v>0</v>
      </c>
    </row>
    <row r="235" spans="1:7" ht="178.5" x14ac:dyDescent="0.2">
      <c r="A235" s="51" t="s">
        <v>166</v>
      </c>
      <c r="B235" s="52" t="s">
        <v>667</v>
      </c>
      <c r="C235" s="53">
        <v>2</v>
      </c>
      <c r="D235" s="53" t="s">
        <v>65</v>
      </c>
      <c r="E235" s="127"/>
      <c r="F235" s="127"/>
      <c r="G235" s="54">
        <f t="shared" si="47"/>
        <v>0</v>
      </c>
    </row>
    <row r="236" spans="1:7" s="14" customFormat="1" ht="178.5" x14ac:dyDescent="0.2">
      <c r="A236" s="51" t="s">
        <v>167</v>
      </c>
      <c r="B236" s="52" t="s">
        <v>395</v>
      </c>
      <c r="C236" s="53">
        <v>1</v>
      </c>
      <c r="D236" s="53" t="s">
        <v>65</v>
      </c>
      <c r="E236" s="127"/>
      <c r="F236" s="127"/>
      <c r="G236" s="54">
        <f t="shared" si="47"/>
        <v>0</v>
      </c>
    </row>
    <row r="237" spans="1:7" ht="38.25" x14ac:dyDescent="0.2">
      <c r="A237" s="51" t="s">
        <v>168</v>
      </c>
      <c r="B237" s="52" t="s">
        <v>396</v>
      </c>
      <c r="C237" s="53">
        <v>4</v>
      </c>
      <c r="D237" s="53" t="s">
        <v>65</v>
      </c>
      <c r="E237" s="127"/>
      <c r="F237" s="127"/>
      <c r="G237" s="54">
        <f t="shared" si="47"/>
        <v>0</v>
      </c>
    </row>
    <row r="238" spans="1:7" ht="38.25" x14ac:dyDescent="0.2">
      <c r="A238" s="51" t="s">
        <v>169</v>
      </c>
      <c r="B238" s="52" t="s">
        <v>397</v>
      </c>
      <c r="C238" s="53">
        <v>70</v>
      </c>
      <c r="D238" s="53" t="s">
        <v>65</v>
      </c>
      <c r="E238" s="127"/>
      <c r="F238" s="127"/>
      <c r="G238" s="54">
        <f t="shared" si="47"/>
        <v>0</v>
      </c>
    </row>
    <row r="239" spans="1:7" s="14" customFormat="1" x14ac:dyDescent="0.2">
      <c r="A239" s="51" t="s">
        <v>170</v>
      </c>
      <c r="B239" s="52" t="s">
        <v>185</v>
      </c>
      <c r="C239" s="53">
        <v>3</v>
      </c>
      <c r="D239" s="53" t="s">
        <v>65</v>
      </c>
      <c r="E239" s="127"/>
      <c r="F239" s="127"/>
      <c r="G239" s="54">
        <f t="shared" si="47"/>
        <v>0</v>
      </c>
    </row>
    <row r="240" spans="1:7" ht="38.25" x14ac:dyDescent="0.2">
      <c r="A240" s="51" t="s">
        <v>171</v>
      </c>
      <c r="B240" s="52" t="s">
        <v>186</v>
      </c>
      <c r="C240" s="53">
        <v>3</v>
      </c>
      <c r="D240" s="53" t="s">
        <v>65</v>
      </c>
      <c r="E240" s="127"/>
      <c r="F240" s="127"/>
      <c r="G240" s="54">
        <f t="shared" si="47"/>
        <v>0</v>
      </c>
    </row>
    <row r="241" spans="1:12" ht="38.25" x14ac:dyDescent="0.2">
      <c r="A241" s="51" t="s">
        <v>172</v>
      </c>
      <c r="B241" s="52" t="s">
        <v>187</v>
      </c>
      <c r="C241" s="53">
        <v>3</v>
      </c>
      <c r="D241" s="53" t="s">
        <v>65</v>
      </c>
      <c r="E241" s="127"/>
      <c r="F241" s="127"/>
      <c r="G241" s="54">
        <f t="shared" si="47"/>
        <v>0</v>
      </c>
    </row>
    <row r="242" spans="1:12" s="14" customFormat="1" ht="25.5" x14ac:dyDescent="0.2">
      <c r="A242" s="51" t="s">
        <v>173</v>
      </c>
      <c r="B242" s="52" t="s">
        <v>398</v>
      </c>
      <c r="C242" s="53">
        <v>2</v>
      </c>
      <c r="D242" s="53" t="s">
        <v>65</v>
      </c>
      <c r="E242" s="127"/>
      <c r="F242" s="127"/>
      <c r="G242" s="54">
        <f t="shared" si="47"/>
        <v>0</v>
      </c>
    </row>
    <row r="243" spans="1:12" s="14" customFormat="1" ht="25.5" x14ac:dyDescent="0.2">
      <c r="A243" s="51" t="s">
        <v>174</v>
      </c>
      <c r="B243" s="52" t="s">
        <v>399</v>
      </c>
      <c r="C243" s="53">
        <v>26</v>
      </c>
      <c r="D243" s="53" t="s">
        <v>65</v>
      </c>
      <c r="E243" s="127"/>
      <c r="F243" s="127"/>
      <c r="G243" s="54">
        <f t="shared" si="47"/>
        <v>0</v>
      </c>
    </row>
    <row r="244" spans="1:12" s="14" customFormat="1" ht="25.5" x14ac:dyDescent="0.2">
      <c r="A244" s="51" t="s">
        <v>175</v>
      </c>
      <c r="B244" s="52" t="s">
        <v>400</v>
      </c>
      <c r="C244" s="53">
        <v>7</v>
      </c>
      <c r="D244" s="53" t="s">
        <v>65</v>
      </c>
      <c r="E244" s="127"/>
      <c r="F244" s="127"/>
      <c r="G244" s="54">
        <f t="shared" si="47"/>
        <v>0</v>
      </c>
    </row>
    <row r="245" spans="1:12" s="14" customFormat="1" ht="25.5" x14ac:dyDescent="0.2">
      <c r="A245" s="51" t="s">
        <v>176</v>
      </c>
      <c r="B245" s="52" t="s">
        <v>401</v>
      </c>
      <c r="C245" s="53">
        <v>4</v>
      </c>
      <c r="D245" s="53" t="s">
        <v>65</v>
      </c>
      <c r="E245" s="127"/>
      <c r="F245" s="127"/>
      <c r="G245" s="54">
        <f t="shared" si="47"/>
        <v>0</v>
      </c>
    </row>
    <row r="246" spans="1:12" s="14" customFormat="1" ht="25.5" x14ac:dyDescent="0.2">
      <c r="A246" s="51" t="s">
        <v>177</v>
      </c>
      <c r="B246" s="52" t="s">
        <v>402</v>
      </c>
      <c r="C246" s="53">
        <v>2</v>
      </c>
      <c r="D246" s="53" t="s">
        <v>65</v>
      </c>
      <c r="E246" s="127"/>
      <c r="F246" s="127"/>
      <c r="G246" s="54">
        <f t="shared" si="47"/>
        <v>0</v>
      </c>
    </row>
    <row r="247" spans="1:12" s="14" customFormat="1" ht="25.5" x14ac:dyDescent="0.2">
      <c r="A247" s="51" t="s">
        <v>178</v>
      </c>
      <c r="B247" s="52" t="s">
        <v>403</v>
      </c>
      <c r="C247" s="53">
        <v>1</v>
      </c>
      <c r="D247" s="53" t="s">
        <v>65</v>
      </c>
      <c r="E247" s="127"/>
      <c r="F247" s="127"/>
      <c r="G247" s="54">
        <f t="shared" si="47"/>
        <v>0</v>
      </c>
    </row>
    <row r="248" spans="1:12" s="14" customFormat="1" x14ac:dyDescent="0.2">
      <c r="A248" s="51" t="s">
        <v>366</v>
      </c>
      <c r="B248" s="52" t="s">
        <v>404</v>
      </c>
      <c r="C248" s="53">
        <v>6</v>
      </c>
      <c r="D248" s="53" t="s">
        <v>65</v>
      </c>
      <c r="E248" s="127"/>
      <c r="F248" s="127"/>
      <c r="G248" s="54">
        <f t="shared" si="47"/>
        <v>0</v>
      </c>
    </row>
    <row r="249" spans="1:12" s="14" customFormat="1" ht="25.5" x14ac:dyDescent="0.2">
      <c r="A249" s="51" t="s">
        <v>367</v>
      </c>
      <c r="B249" s="52" t="s">
        <v>405</v>
      </c>
      <c r="C249" s="53">
        <v>80</v>
      </c>
      <c r="D249" s="53" t="s">
        <v>65</v>
      </c>
      <c r="E249" s="127"/>
      <c r="F249" s="127"/>
      <c r="G249" s="54">
        <f t="shared" si="47"/>
        <v>0</v>
      </c>
    </row>
    <row r="250" spans="1:12" s="14" customFormat="1" ht="25.5" x14ac:dyDescent="0.2">
      <c r="A250" s="51" t="s">
        <v>368</v>
      </c>
      <c r="B250" s="52" t="s">
        <v>406</v>
      </c>
      <c r="C250" s="53">
        <v>5</v>
      </c>
      <c r="D250" s="53" t="s">
        <v>65</v>
      </c>
      <c r="E250" s="127"/>
      <c r="F250" s="127"/>
      <c r="G250" s="54">
        <f t="shared" si="47"/>
        <v>0</v>
      </c>
    </row>
    <row r="251" spans="1:12" s="14" customFormat="1" ht="25.5" x14ac:dyDescent="0.2">
      <c r="A251" s="51" t="s">
        <v>369</v>
      </c>
      <c r="B251" s="52" t="s">
        <v>407</v>
      </c>
      <c r="C251" s="53">
        <v>36</v>
      </c>
      <c r="D251" s="53" t="s">
        <v>86</v>
      </c>
      <c r="E251" s="127"/>
      <c r="F251" s="127"/>
      <c r="G251" s="54">
        <f t="shared" si="47"/>
        <v>0</v>
      </c>
    </row>
    <row r="252" spans="1:12" s="14" customFormat="1" ht="25.5" x14ac:dyDescent="0.2">
      <c r="A252" s="51" t="s">
        <v>370</v>
      </c>
      <c r="B252" s="52" t="s">
        <v>408</v>
      </c>
      <c r="C252" s="53">
        <v>9</v>
      </c>
      <c r="D252" s="53" t="s">
        <v>86</v>
      </c>
      <c r="E252" s="127"/>
      <c r="F252" s="127"/>
      <c r="G252" s="54">
        <f t="shared" si="47"/>
        <v>0</v>
      </c>
      <c r="L252" s="152"/>
    </row>
    <row r="253" spans="1:12" s="14" customFormat="1" ht="38.25" x14ac:dyDescent="0.2">
      <c r="A253" s="51" t="s">
        <v>371</v>
      </c>
      <c r="B253" s="52" t="s">
        <v>409</v>
      </c>
      <c r="C253" s="53">
        <v>2</v>
      </c>
      <c r="D253" s="53" t="s">
        <v>65</v>
      </c>
      <c r="E253" s="127"/>
      <c r="F253" s="127"/>
      <c r="G253" s="54">
        <f t="shared" si="47"/>
        <v>0</v>
      </c>
      <c r="K253" s="152"/>
    </row>
    <row r="254" spans="1:12" s="14" customFormat="1" ht="25.5" x14ac:dyDescent="0.2">
      <c r="A254" s="51" t="s">
        <v>372</v>
      </c>
      <c r="B254" s="52" t="s">
        <v>410</v>
      </c>
      <c r="C254" s="53">
        <v>15</v>
      </c>
      <c r="D254" s="53" t="s">
        <v>86</v>
      </c>
      <c r="E254" s="127"/>
      <c r="F254" s="127"/>
      <c r="G254" s="54">
        <f t="shared" si="47"/>
        <v>0</v>
      </c>
    </row>
    <row r="255" spans="1:12" s="14" customFormat="1" ht="25.5" x14ac:dyDescent="0.2">
      <c r="A255" s="51" t="s">
        <v>373</v>
      </c>
      <c r="B255" s="52" t="s">
        <v>411</v>
      </c>
      <c r="C255" s="53">
        <v>1</v>
      </c>
      <c r="D255" s="53" t="s">
        <v>65</v>
      </c>
      <c r="E255" s="127"/>
      <c r="F255" s="127"/>
      <c r="G255" s="54">
        <f t="shared" si="47"/>
        <v>0</v>
      </c>
      <c r="K255" s="152"/>
      <c r="L255" s="152"/>
    </row>
    <row r="256" spans="1:12" s="14" customFormat="1" ht="25.5" x14ac:dyDescent="0.2">
      <c r="A256" s="51" t="s">
        <v>374</v>
      </c>
      <c r="B256" s="52" t="s">
        <v>412</v>
      </c>
      <c r="C256" s="53">
        <v>3</v>
      </c>
      <c r="D256" s="53" t="s">
        <v>65</v>
      </c>
      <c r="E256" s="127"/>
      <c r="F256" s="127"/>
      <c r="G256" s="54">
        <f t="shared" si="47"/>
        <v>0</v>
      </c>
    </row>
    <row r="257" spans="1:12" s="14" customFormat="1" ht="51" x14ac:dyDescent="0.2">
      <c r="A257" s="51" t="s">
        <v>375</v>
      </c>
      <c r="B257" s="52" t="s">
        <v>413</v>
      </c>
      <c r="C257" s="53">
        <v>19</v>
      </c>
      <c r="D257" s="53" t="s">
        <v>86</v>
      </c>
      <c r="E257" s="127"/>
      <c r="F257" s="127"/>
      <c r="G257" s="54">
        <f t="shared" si="47"/>
        <v>0</v>
      </c>
      <c r="L257" s="152"/>
    </row>
    <row r="258" spans="1:12" s="14" customFormat="1" ht="25.5" x14ac:dyDescent="0.2">
      <c r="A258" s="51" t="s">
        <v>376</v>
      </c>
      <c r="B258" s="52" t="s">
        <v>414</v>
      </c>
      <c r="C258" s="53">
        <v>1</v>
      </c>
      <c r="D258" s="53" t="s">
        <v>65</v>
      </c>
      <c r="E258" s="127"/>
      <c r="F258" s="127"/>
      <c r="G258" s="54">
        <f t="shared" si="47"/>
        <v>0</v>
      </c>
    </row>
    <row r="259" spans="1:12" s="14" customFormat="1" x14ac:dyDescent="0.2">
      <c r="A259" s="51" t="s">
        <v>377</v>
      </c>
      <c r="B259" s="52" t="s">
        <v>415</v>
      </c>
      <c r="C259" s="53">
        <v>50</v>
      </c>
      <c r="D259" s="53" t="s">
        <v>65</v>
      </c>
      <c r="E259" s="127"/>
      <c r="F259" s="127"/>
      <c r="G259" s="54">
        <f t="shared" si="47"/>
        <v>0</v>
      </c>
    </row>
    <row r="260" spans="1:12" s="14" customFormat="1" x14ac:dyDescent="0.2">
      <c r="A260" s="51" t="s">
        <v>378</v>
      </c>
      <c r="B260" s="52" t="s">
        <v>416</v>
      </c>
      <c r="C260" s="53">
        <v>50</v>
      </c>
      <c r="D260" s="53" t="s">
        <v>86</v>
      </c>
      <c r="E260" s="127"/>
      <c r="F260" s="127"/>
      <c r="G260" s="54">
        <f t="shared" si="47"/>
        <v>0</v>
      </c>
    </row>
    <row r="261" spans="1:12" s="14" customFormat="1" x14ac:dyDescent="0.2">
      <c r="A261" s="51" t="s">
        <v>379</v>
      </c>
      <c r="B261" s="52" t="s">
        <v>417</v>
      </c>
      <c r="C261" s="53">
        <v>50</v>
      </c>
      <c r="D261" s="53" t="s">
        <v>65</v>
      </c>
      <c r="E261" s="127"/>
      <c r="F261" s="127"/>
      <c r="G261" s="54">
        <f t="shared" si="47"/>
        <v>0</v>
      </c>
    </row>
    <row r="262" spans="1:12" s="14" customFormat="1" x14ac:dyDescent="0.2">
      <c r="A262" s="51" t="s">
        <v>380</v>
      </c>
      <c r="B262" s="52" t="s">
        <v>418</v>
      </c>
      <c r="C262" s="53">
        <v>50</v>
      </c>
      <c r="D262" s="53" t="s">
        <v>65</v>
      </c>
      <c r="E262" s="127"/>
      <c r="F262" s="127"/>
      <c r="G262" s="54">
        <f t="shared" si="47"/>
        <v>0</v>
      </c>
    </row>
    <row r="263" spans="1:12" s="14" customFormat="1" ht="25.5" x14ac:dyDescent="0.2">
      <c r="A263" s="51" t="s">
        <v>381</v>
      </c>
      <c r="B263" s="52" t="s">
        <v>419</v>
      </c>
      <c r="C263" s="53">
        <v>2</v>
      </c>
      <c r="D263" s="53" t="s">
        <v>65</v>
      </c>
      <c r="E263" s="127"/>
      <c r="F263" s="127"/>
      <c r="G263" s="54">
        <f t="shared" si="47"/>
        <v>0</v>
      </c>
    </row>
    <row r="264" spans="1:12" s="14" customFormat="1" ht="25.5" x14ac:dyDescent="0.2">
      <c r="A264" s="51" t="s">
        <v>382</v>
      </c>
      <c r="B264" s="52" t="s">
        <v>420</v>
      </c>
      <c r="C264" s="53">
        <v>1</v>
      </c>
      <c r="D264" s="53" t="s">
        <v>65</v>
      </c>
      <c r="E264" s="127"/>
      <c r="F264" s="127"/>
      <c r="G264" s="54">
        <f t="shared" si="47"/>
        <v>0</v>
      </c>
    </row>
    <row r="265" spans="1:12" s="14" customFormat="1" x14ac:dyDescent="0.2">
      <c r="A265" s="51" t="s">
        <v>383</v>
      </c>
      <c r="B265" s="52" t="s">
        <v>421</v>
      </c>
      <c r="C265" s="53">
        <v>1</v>
      </c>
      <c r="D265" s="53" t="s">
        <v>65</v>
      </c>
      <c r="E265" s="127"/>
      <c r="F265" s="127"/>
      <c r="G265" s="54">
        <f t="shared" si="47"/>
        <v>0</v>
      </c>
    </row>
    <row r="266" spans="1:12" s="14" customFormat="1" x14ac:dyDescent="0.2">
      <c r="A266" s="51" t="s">
        <v>384</v>
      </c>
      <c r="B266" s="52" t="s">
        <v>422</v>
      </c>
      <c r="C266" s="53">
        <v>20</v>
      </c>
      <c r="D266" s="53" t="s">
        <v>65</v>
      </c>
      <c r="E266" s="127"/>
      <c r="F266" s="127"/>
      <c r="G266" s="54">
        <f t="shared" si="47"/>
        <v>0</v>
      </c>
    </row>
    <row r="267" spans="1:12" s="14" customFormat="1" ht="25.5" x14ac:dyDescent="0.2">
      <c r="A267" s="51" t="s">
        <v>385</v>
      </c>
      <c r="B267" s="52" t="s">
        <v>423</v>
      </c>
      <c r="C267" s="53">
        <v>4</v>
      </c>
      <c r="D267" s="53" t="s">
        <v>65</v>
      </c>
      <c r="E267" s="127"/>
      <c r="F267" s="127"/>
      <c r="G267" s="54">
        <f t="shared" si="47"/>
        <v>0</v>
      </c>
    </row>
    <row r="268" spans="1:12" s="14" customFormat="1" ht="25.5" x14ac:dyDescent="0.2">
      <c r="A268" s="51" t="s">
        <v>386</v>
      </c>
      <c r="B268" s="52" t="s">
        <v>424</v>
      </c>
      <c r="C268" s="53">
        <v>3</v>
      </c>
      <c r="D268" s="53" t="s">
        <v>65</v>
      </c>
      <c r="E268" s="127"/>
      <c r="F268" s="127"/>
      <c r="G268" s="54">
        <f t="shared" si="47"/>
        <v>0</v>
      </c>
    </row>
    <row r="269" spans="1:12" s="14" customFormat="1" ht="25.5" x14ac:dyDescent="0.2">
      <c r="A269" s="51" t="s">
        <v>387</v>
      </c>
      <c r="B269" s="52" t="s">
        <v>425</v>
      </c>
      <c r="C269" s="53">
        <v>80</v>
      </c>
      <c r="D269" s="53" t="s">
        <v>65</v>
      </c>
      <c r="E269" s="127"/>
      <c r="F269" s="127"/>
      <c r="G269" s="54">
        <f t="shared" si="47"/>
        <v>0</v>
      </c>
    </row>
    <row r="270" spans="1:12" s="14" customFormat="1" x14ac:dyDescent="0.2">
      <c r="A270" s="51" t="s">
        <v>388</v>
      </c>
      <c r="B270" s="52" t="s">
        <v>426</v>
      </c>
      <c r="C270" s="53">
        <v>32</v>
      </c>
      <c r="D270" s="53" t="s">
        <v>65</v>
      </c>
      <c r="E270" s="127"/>
      <c r="F270" s="127"/>
      <c r="G270" s="54">
        <f t="shared" si="47"/>
        <v>0</v>
      </c>
    </row>
    <row r="271" spans="1:12" s="14" customFormat="1" x14ac:dyDescent="0.2">
      <c r="A271" s="51" t="s">
        <v>389</v>
      </c>
      <c r="B271" s="52" t="s">
        <v>427</v>
      </c>
      <c r="C271" s="53">
        <v>2</v>
      </c>
      <c r="D271" s="53" t="s">
        <v>65</v>
      </c>
      <c r="E271" s="127"/>
      <c r="F271" s="127"/>
      <c r="G271" s="54">
        <f t="shared" si="47"/>
        <v>0</v>
      </c>
    </row>
    <row r="272" spans="1:12" s="14" customFormat="1" ht="25.5" x14ac:dyDescent="0.2">
      <c r="A272" s="51" t="s">
        <v>390</v>
      </c>
      <c r="B272" s="52" t="s">
        <v>428</v>
      </c>
      <c r="C272" s="53">
        <v>5</v>
      </c>
      <c r="D272" s="53" t="s">
        <v>65</v>
      </c>
      <c r="E272" s="127"/>
      <c r="F272" s="127"/>
      <c r="G272" s="54">
        <f t="shared" si="47"/>
        <v>0</v>
      </c>
    </row>
    <row r="273" spans="1:7" s="14" customFormat="1" ht="38.25" x14ac:dyDescent="0.2">
      <c r="A273" s="51" t="s">
        <v>391</v>
      </c>
      <c r="B273" s="52" t="s">
        <v>429</v>
      </c>
      <c r="C273" s="53">
        <v>1</v>
      </c>
      <c r="D273" s="53" t="s">
        <v>65</v>
      </c>
      <c r="E273" s="127"/>
      <c r="F273" s="127"/>
      <c r="G273" s="54">
        <f t="shared" si="47"/>
        <v>0</v>
      </c>
    </row>
    <row r="274" spans="1:7" s="14" customFormat="1" ht="25.5" x14ac:dyDescent="0.2">
      <c r="A274" s="51" t="s">
        <v>392</v>
      </c>
      <c r="B274" s="52" t="s">
        <v>430</v>
      </c>
      <c r="C274" s="53">
        <v>1</v>
      </c>
      <c r="D274" s="53" t="s">
        <v>65</v>
      </c>
      <c r="E274" s="127"/>
      <c r="F274" s="127"/>
      <c r="G274" s="54">
        <f t="shared" si="47"/>
        <v>0</v>
      </c>
    </row>
    <row r="275" spans="1:7" s="14" customFormat="1" ht="38.25" x14ac:dyDescent="0.2">
      <c r="A275" s="51" t="s">
        <v>393</v>
      </c>
      <c r="B275" s="52" t="s">
        <v>431</v>
      </c>
      <c r="C275" s="53">
        <v>4</v>
      </c>
      <c r="D275" s="53" t="s">
        <v>65</v>
      </c>
      <c r="E275" s="127"/>
      <c r="F275" s="127"/>
      <c r="G275" s="54">
        <f t="shared" si="47"/>
        <v>0</v>
      </c>
    </row>
    <row r="276" spans="1:7" s="116" customFormat="1" x14ac:dyDescent="0.2">
      <c r="A276" s="104" t="s">
        <v>70</v>
      </c>
      <c r="B276" s="105" t="s">
        <v>432</v>
      </c>
      <c r="C276" s="113"/>
      <c r="D276" s="113"/>
      <c r="E276" s="114"/>
      <c r="F276" s="114"/>
      <c r="G276" s="115"/>
    </row>
    <row r="277" spans="1:7" ht="38.25" x14ac:dyDescent="0.2">
      <c r="A277" s="51" t="s">
        <v>72</v>
      </c>
      <c r="B277" s="52" t="s">
        <v>433</v>
      </c>
      <c r="C277" s="53">
        <v>3</v>
      </c>
      <c r="D277" s="53" t="s">
        <v>65</v>
      </c>
      <c r="E277" s="127"/>
      <c r="F277" s="127"/>
      <c r="G277" s="54">
        <f t="shared" si="45"/>
        <v>0</v>
      </c>
    </row>
    <row r="278" spans="1:7" s="14" customFormat="1" ht="38.25" x14ac:dyDescent="0.2">
      <c r="A278" s="51" t="s">
        <v>73</v>
      </c>
      <c r="B278" s="52" t="s">
        <v>434</v>
      </c>
      <c r="C278" s="53">
        <v>3</v>
      </c>
      <c r="D278" s="53" t="s">
        <v>65</v>
      </c>
      <c r="E278" s="127"/>
      <c r="F278" s="127"/>
      <c r="G278" s="54">
        <f t="shared" si="45"/>
        <v>0</v>
      </c>
    </row>
    <row r="279" spans="1:7" ht="38.25" x14ac:dyDescent="0.2">
      <c r="A279" s="51" t="s">
        <v>89</v>
      </c>
      <c r="B279" s="52" t="s">
        <v>435</v>
      </c>
      <c r="C279" s="53">
        <v>1</v>
      </c>
      <c r="D279" s="53" t="s">
        <v>65</v>
      </c>
      <c r="E279" s="127"/>
      <c r="F279" s="127"/>
      <c r="G279" s="54">
        <f t="shared" si="45"/>
        <v>0</v>
      </c>
    </row>
    <row r="280" spans="1:7" x14ac:dyDescent="0.2">
      <c r="A280" s="41"/>
      <c r="B280" s="171" t="s">
        <v>18</v>
      </c>
      <c r="C280" s="171"/>
      <c r="D280" s="171"/>
      <c r="E280" s="111">
        <f>SUMPRODUCT(E207:E279,C207:C279)</f>
        <v>0</v>
      </c>
      <c r="F280" s="111">
        <f>SUMPRODUCT(F207:F279,C207:C279)</f>
        <v>0</v>
      </c>
      <c r="G280" s="16">
        <f>SUM(G207:G279)</f>
        <v>0</v>
      </c>
    </row>
    <row r="281" spans="1:7" x14ac:dyDescent="0.2">
      <c r="A281" s="132" t="s">
        <v>436</v>
      </c>
      <c r="B281" s="133" t="s">
        <v>437</v>
      </c>
      <c r="C281" s="134"/>
      <c r="D281" s="134"/>
      <c r="E281" s="135"/>
      <c r="F281" s="135"/>
      <c r="G281" s="135"/>
    </row>
    <row r="282" spans="1:7" s="116" customFormat="1" x14ac:dyDescent="0.2">
      <c r="A282" s="128" t="s">
        <v>62</v>
      </c>
      <c r="B282" s="129" t="s">
        <v>88</v>
      </c>
      <c r="C282" s="136"/>
      <c r="D282" s="136"/>
      <c r="E282" s="137"/>
      <c r="F282" s="137"/>
      <c r="G282" s="138"/>
    </row>
    <row r="283" spans="1:7" ht="38.25" x14ac:dyDescent="0.2">
      <c r="A283" s="51" t="s">
        <v>20</v>
      </c>
      <c r="B283" s="52" t="s">
        <v>364</v>
      </c>
      <c r="C283" s="53">
        <v>630</v>
      </c>
      <c r="D283" s="53" t="s">
        <v>86</v>
      </c>
      <c r="E283" s="127"/>
      <c r="F283" s="127"/>
      <c r="G283" s="54">
        <f t="shared" ref="G283:G345" si="48">SUMPRODUCT(E283:F283)*C283</f>
        <v>0</v>
      </c>
    </row>
    <row r="284" spans="1:7" s="14" customFormat="1" ht="38.25" x14ac:dyDescent="0.2">
      <c r="A284" s="51" t="s">
        <v>21</v>
      </c>
      <c r="B284" s="52" t="s">
        <v>365</v>
      </c>
      <c r="C284" s="53">
        <v>100</v>
      </c>
      <c r="D284" s="53" t="s">
        <v>86</v>
      </c>
      <c r="E284" s="127"/>
      <c r="F284" s="127"/>
      <c r="G284" s="54">
        <f t="shared" si="48"/>
        <v>0</v>
      </c>
    </row>
    <row r="285" spans="1:7" ht="25.5" x14ac:dyDescent="0.2">
      <c r="A285" s="51" t="s">
        <v>77</v>
      </c>
      <c r="B285" s="52" t="s">
        <v>438</v>
      </c>
      <c r="C285" s="53">
        <v>22</v>
      </c>
      <c r="D285" s="53" t="s">
        <v>65</v>
      </c>
      <c r="E285" s="127"/>
      <c r="F285" s="127"/>
      <c r="G285" s="54">
        <f t="shared" si="48"/>
        <v>0</v>
      </c>
    </row>
    <row r="286" spans="1:7" ht="25.5" x14ac:dyDescent="0.2">
      <c r="A286" s="51" t="s">
        <v>78</v>
      </c>
      <c r="B286" s="52" t="s">
        <v>439</v>
      </c>
      <c r="C286" s="53">
        <v>2</v>
      </c>
      <c r="D286" s="53" t="s">
        <v>65</v>
      </c>
      <c r="E286" s="127"/>
      <c r="F286" s="127"/>
      <c r="G286" s="54">
        <f t="shared" si="48"/>
        <v>0</v>
      </c>
    </row>
    <row r="287" spans="1:7" s="14" customFormat="1" ht="25.5" x14ac:dyDescent="0.2">
      <c r="A287" s="51" t="s">
        <v>79</v>
      </c>
      <c r="B287" s="52" t="s">
        <v>361</v>
      </c>
      <c r="C287" s="53">
        <v>6</v>
      </c>
      <c r="D287" s="53" t="s">
        <v>65</v>
      </c>
      <c r="E287" s="127"/>
      <c r="F287" s="127"/>
      <c r="G287" s="54">
        <f t="shared" si="48"/>
        <v>0</v>
      </c>
    </row>
    <row r="288" spans="1:7" ht="25.5" x14ac:dyDescent="0.2">
      <c r="A288" s="51" t="s">
        <v>80</v>
      </c>
      <c r="B288" s="52" t="s">
        <v>407</v>
      </c>
      <c r="C288" s="53">
        <v>60</v>
      </c>
      <c r="D288" s="53" t="s">
        <v>86</v>
      </c>
      <c r="E288" s="127"/>
      <c r="F288" s="127"/>
      <c r="G288" s="54">
        <f t="shared" si="48"/>
        <v>0</v>
      </c>
    </row>
    <row r="289" spans="1:7" ht="25.5" x14ac:dyDescent="0.2">
      <c r="A289" s="51" t="s">
        <v>81</v>
      </c>
      <c r="B289" s="52" t="s">
        <v>408</v>
      </c>
      <c r="C289" s="53">
        <v>3</v>
      </c>
      <c r="D289" s="53" t="s">
        <v>86</v>
      </c>
      <c r="E289" s="127"/>
      <c r="F289" s="127"/>
      <c r="G289" s="54">
        <f t="shared" si="48"/>
        <v>0</v>
      </c>
    </row>
    <row r="290" spans="1:7" s="14" customFormat="1" ht="25.5" x14ac:dyDescent="0.2">
      <c r="A290" s="51" t="s">
        <v>115</v>
      </c>
      <c r="B290" s="52" t="s">
        <v>440</v>
      </c>
      <c r="C290" s="53">
        <v>42</v>
      </c>
      <c r="D290" s="53" t="s">
        <v>65</v>
      </c>
      <c r="E290" s="127"/>
      <c r="F290" s="127"/>
      <c r="G290" s="54">
        <f t="shared" si="48"/>
        <v>0</v>
      </c>
    </row>
    <row r="291" spans="1:7" ht="25.5" x14ac:dyDescent="0.2">
      <c r="A291" s="51" t="s">
        <v>116</v>
      </c>
      <c r="B291" s="52" t="s">
        <v>441</v>
      </c>
      <c r="C291" s="53">
        <v>2</v>
      </c>
      <c r="D291" s="53" t="s">
        <v>65</v>
      </c>
      <c r="E291" s="127"/>
      <c r="F291" s="127"/>
      <c r="G291" s="54">
        <f t="shared" si="48"/>
        <v>0</v>
      </c>
    </row>
    <row r="292" spans="1:7" ht="38.25" x14ac:dyDescent="0.2">
      <c r="A292" s="51" t="s">
        <v>117</v>
      </c>
      <c r="B292" s="52" t="s">
        <v>442</v>
      </c>
      <c r="C292" s="53">
        <v>2</v>
      </c>
      <c r="D292" s="53" t="s">
        <v>65</v>
      </c>
      <c r="E292" s="127"/>
      <c r="F292" s="127"/>
      <c r="G292" s="54">
        <f t="shared" si="48"/>
        <v>0</v>
      </c>
    </row>
    <row r="293" spans="1:7" s="14" customFormat="1" ht="25.5" x14ac:dyDescent="0.2">
      <c r="A293" s="51" t="s">
        <v>118</v>
      </c>
      <c r="B293" s="52" t="s">
        <v>443</v>
      </c>
      <c r="C293" s="53">
        <v>2</v>
      </c>
      <c r="D293" s="53" t="s">
        <v>65</v>
      </c>
      <c r="E293" s="127"/>
      <c r="F293" s="127"/>
      <c r="G293" s="54">
        <f t="shared" si="48"/>
        <v>0</v>
      </c>
    </row>
    <row r="294" spans="1:7" ht="25.5" x14ac:dyDescent="0.2">
      <c r="A294" s="51" t="s">
        <v>119</v>
      </c>
      <c r="B294" s="52" t="s">
        <v>444</v>
      </c>
      <c r="C294" s="53">
        <v>1</v>
      </c>
      <c r="D294" s="53" t="s">
        <v>65</v>
      </c>
      <c r="E294" s="127"/>
      <c r="F294" s="127"/>
      <c r="G294" s="54">
        <f t="shared" si="48"/>
        <v>0</v>
      </c>
    </row>
    <row r="295" spans="1:7" ht="38.25" x14ac:dyDescent="0.2">
      <c r="A295" s="51" t="s">
        <v>120</v>
      </c>
      <c r="B295" s="52" t="s">
        <v>445</v>
      </c>
      <c r="C295" s="53">
        <v>1</v>
      </c>
      <c r="D295" s="53" t="s">
        <v>65</v>
      </c>
      <c r="E295" s="127"/>
      <c r="F295" s="127"/>
      <c r="G295" s="54">
        <f t="shared" si="48"/>
        <v>0</v>
      </c>
    </row>
    <row r="296" spans="1:7" s="14" customFormat="1" ht="38.25" x14ac:dyDescent="0.2">
      <c r="A296" s="51" t="s">
        <v>121</v>
      </c>
      <c r="B296" s="52" t="s">
        <v>446</v>
      </c>
      <c r="C296" s="53">
        <v>1</v>
      </c>
      <c r="D296" s="53" t="s">
        <v>65</v>
      </c>
      <c r="E296" s="127"/>
      <c r="F296" s="127"/>
      <c r="G296" s="54">
        <f t="shared" si="48"/>
        <v>0</v>
      </c>
    </row>
    <row r="297" spans="1:7" ht="25.5" x14ac:dyDescent="0.2">
      <c r="A297" s="51" t="s">
        <v>122</v>
      </c>
      <c r="B297" s="52" t="s">
        <v>410</v>
      </c>
      <c r="C297" s="53">
        <v>32</v>
      </c>
      <c r="D297" s="53" t="s">
        <v>86</v>
      </c>
      <c r="E297" s="127"/>
      <c r="F297" s="127"/>
      <c r="G297" s="54">
        <f t="shared" si="48"/>
        <v>0</v>
      </c>
    </row>
    <row r="298" spans="1:7" ht="25.5" x14ac:dyDescent="0.2">
      <c r="A298" s="51" t="s">
        <v>123</v>
      </c>
      <c r="B298" s="52" t="s">
        <v>447</v>
      </c>
      <c r="C298" s="53">
        <v>14</v>
      </c>
      <c r="D298" s="53" t="s">
        <v>65</v>
      </c>
      <c r="E298" s="127"/>
      <c r="F298" s="127"/>
      <c r="G298" s="54">
        <f t="shared" si="48"/>
        <v>0</v>
      </c>
    </row>
    <row r="299" spans="1:7" s="14" customFormat="1" ht="25.5" x14ac:dyDescent="0.2">
      <c r="A299" s="51" t="s">
        <v>124</v>
      </c>
      <c r="B299" s="52" t="s">
        <v>411</v>
      </c>
      <c r="C299" s="53">
        <v>2</v>
      </c>
      <c r="D299" s="53" t="s">
        <v>65</v>
      </c>
      <c r="E299" s="127"/>
      <c r="F299" s="127"/>
      <c r="G299" s="54">
        <f t="shared" si="48"/>
        <v>0</v>
      </c>
    </row>
    <row r="300" spans="1:7" ht="25.5" x14ac:dyDescent="0.2">
      <c r="A300" s="51" t="s">
        <v>125</v>
      </c>
      <c r="B300" s="52" t="s">
        <v>448</v>
      </c>
      <c r="C300" s="53">
        <v>1</v>
      </c>
      <c r="D300" s="53" t="s">
        <v>65</v>
      </c>
      <c r="E300" s="127"/>
      <c r="F300" s="127"/>
      <c r="G300" s="54">
        <f t="shared" si="48"/>
        <v>0</v>
      </c>
    </row>
    <row r="301" spans="1:7" ht="38.25" x14ac:dyDescent="0.2">
      <c r="A301" s="51" t="s">
        <v>126</v>
      </c>
      <c r="B301" s="52" t="s">
        <v>449</v>
      </c>
      <c r="C301" s="53">
        <v>14</v>
      </c>
      <c r="D301" s="53" t="s">
        <v>65</v>
      </c>
      <c r="E301" s="127"/>
      <c r="F301" s="127"/>
      <c r="G301" s="54">
        <f t="shared" si="48"/>
        <v>0</v>
      </c>
    </row>
    <row r="302" spans="1:7" s="14" customFormat="1" ht="25.5" x14ac:dyDescent="0.2">
      <c r="A302" s="51" t="s">
        <v>127</v>
      </c>
      <c r="B302" s="52" t="s">
        <v>450</v>
      </c>
      <c r="C302" s="53">
        <v>1</v>
      </c>
      <c r="D302" s="53" t="s">
        <v>65</v>
      </c>
      <c r="E302" s="127"/>
      <c r="F302" s="127"/>
      <c r="G302" s="54">
        <f t="shared" ref="G302:G315" si="49">SUMPRODUCT(E302:F302)*C302</f>
        <v>0</v>
      </c>
    </row>
    <row r="303" spans="1:7" s="14" customFormat="1" ht="38.25" x14ac:dyDescent="0.2">
      <c r="A303" s="51" t="s">
        <v>128</v>
      </c>
      <c r="B303" s="52" t="s">
        <v>451</v>
      </c>
      <c r="C303" s="53">
        <v>1</v>
      </c>
      <c r="D303" s="53" t="s">
        <v>65</v>
      </c>
      <c r="E303" s="127"/>
      <c r="F303" s="127"/>
      <c r="G303" s="54">
        <f t="shared" si="49"/>
        <v>0</v>
      </c>
    </row>
    <row r="304" spans="1:7" s="14" customFormat="1" ht="38.25" x14ac:dyDescent="0.2">
      <c r="A304" s="51" t="s">
        <v>129</v>
      </c>
      <c r="B304" s="52" t="s">
        <v>452</v>
      </c>
      <c r="C304" s="53">
        <v>3</v>
      </c>
      <c r="D304" s="53" t="s">
        <v>65</v>
      </c>
      <c r="E304" s="127"/>
      <c r="F304" s="127"/>
      <c r="G304" s="54">
        <f t="shared" si="49"/>
        <v>0</v>
      </c>
    </row>
    <row r="305" spans="1:7" s="14" customFormat="1" ht="51" x14ac:dyDescent="0.2">
      <c r="A305" s="51" t="s">
        <v>130</v>
      </c>
      <c r="B305" s="52" t="s">
        <v>453</v>
      </c>
      <c r="C305" s="53">
        <v>3</v>
      </c>
      <c r="D305" s="53" t="s">
        <v>65</v>
      </c>
      <c r="E305" s="127"/>
      <c r="F305" s="127"/>
      <c r="G305" s="54">
        <f t="shared" si="49"/>
        <v>0</v>
      </c>
    </row>
    <row r="306" spans="1:7" s="14" customFormat="1" x14ac:dyDescent="0.2">
      <c r="A306" s="51" t="s">
        <v>131</v>
      </c>
      <c r="B306" s="52" t="s">
        <v>454</v>
      </c>
      <c r="C306" s="53">
        <v>3</v>
      </c>
      <c r="D306" s="53" t="s">
        <v>65</v>
      </c>
      <c r="E306" s="127"/>
      <c r="F306" s="127"/>
      <c r="G306" s="54">
        <f t="shared" si="49"/>
        <v>0</v>
      </c>
    </row>
    <row r="307" spans="1:7" s="14" customFormat="1" x14ac:dyDescent="0.2">
      <c r="A307" s="51" t="s">
        <v>132</v>
      </c>
      <c r="B307" s="52" t="s">
        <v>455</v>
      </c>
      <c r="C307" s="53">
        <v>8</v>
      </c>
      <c r="D307" s="53" t="s">
        <v>86</v>
      </c>
      <c r="E307" s="127"/>
      <c r="F307" s="127"/>
      <c r="G307" s="54">
        <f t="shared" si="49"/>
        <v>0</v>
      </c>
    </row>
    <row r="308" spans="1:7" s="14" customFormat="1" ht="51" x14ac:dyDescent="0.2">
      <c r="A308" s="51" t="s">
        <v>133</v>
      </c>
      <c r="B308" s="52" t="s">
        <v>456</v>
      </c>
      <c r="C308" s="53">
        <v>24</v>
      </c>
      <c r="D308" s="53" t="s">
        <v>86</v>
      </c>
      <c r="E308" s="127"/>
      <c r="F308" s="127"/>
      <c r="G308" s="54">
        <f t="shared" si="49"/>
        <v>0</v>
      </c>
    </row>
    <row r="309" spans="1:7" s="14" customFormat="1" x14ac:dyDescent="0.2">
      <c r="A309" s="51" t="s">
        <v>134</v>
      </c>
      <c r="B309" s="52" t="s">
        <v>457</v>
      </c>
      <c r="C309" s="53">
        <v>17</v>
      </c>
      <c r="D309" s="53" t="s">
        <v>65</v>
      </c>
      <c r="E309" s="127"/>
      <c r="F309" s="127"/>
      <c r="G309" s="54">
        <f t="shared" si="49"/>
        <v>0</v>
      </c>
    </row>
    <row r="310" spans="1:7" s="14" customFormat="1" x14ac:dyDescent="0.2">
      <c r="A310" s="51" t="s">
        <v>135</v>
      </c>
      <c r="B310" s="52" t="s">
        <v>416</v>
      </c>
      <c r="C310" s="53">
        <v>17</v>
      </c>
      <c r="D310" s="53" t="s">
        <v>86</v>
      </c>
      <c r="E310" s="127"/>
      <c r="F310" s="127"/>
      <c r="G310" s="54">
        <f t="shared" si="49"/>
        <v>0</v>
      </c>
    </row>
    <row r="311" spans="1:7" s="14" customFormat="1" x14ac:dyDescent="0.2">
      <c r="A311" s="51" t="s">
        <v>136</v>
      </c>
      <c r="B311" s="52" t="s">
        <v>417</v>
      </c>
      <c r="C311" s="53">
        <v>17</v>
      </c>
      <c r="D311" s="53" t="s">
        <v>65</v>
      </c>
      <c r="E311" s="127"/>
      <c r="F311" s="127"/>
      <c r="G311" s="54">
        <f t="shared" si="49"/>
        <v>0</v>
      </c>
    </row>
    <row r="312" spans="1:7" s="14" customFormat="1" x14ac:dyDescent="0.2">
      <c r="A312" s="51" t="s">
        <v>137</v>
      </c>
      <c r="B312" s="52" t="s">
        <v>418</v>
      </c>
      <c r="C312" s="53">
        <v>17</v>
      </c>
      <c r="D312" s="53" t="s">
        <v>65</v>
      </c>
      <c r="E312" s="127"/>
      <c r="F312" s="127"/>
      <c r="G312" s="54">
        <f t="shared" si="49"/>
        <v>0</v>
      </c>
    </row>
    <row r="313" spans="1:7" s="14" customFormat="1" ht="25.5" x14ac:dyDescent="0.2">
      <c r="A313" s="51" t="s">
        <v>138</v>
      </c>
      <c r="B313" s="52" t="s">
        <v>458</v>
      </c>
      <c r="C313" s="53">
        <v>2</v>
      </c>
      <c r="D313" s="53" t="s">
        <v>65</v>
      </c>
      <c r="E313" s="127"/>
      <c r="F313" s="127"/>
      <c r="G313" s="54">
        <f t="shared" si="49"/>
        <v>0</v>
      </c>
    </row>
    <row r="314" spans="1:7" s="14" customFormat="1" ht="38.25" x14ac:dyDescent="0.2">
      <c r="A314" s="51" t="s">
        <v>139</v>
      </c>
      <c r="B314" s="52" t="s">
        <v>459</v>
      </c>
      <c r="C314" s="53">
        <v>3</v>
      </c>
      <c r="D314" s="53" t="s">
        <v>86</v>
      </c>
      <c r="E314" s="127"/>
      <c r="F314" s="127"/>
      <c r="G314" s="54">
        <f t="shared" si="49"/>
        <v>0</v>
      </c>
    </row>
    <row r="315" spans="1:7" s="14" customFormat="1" ht="25.5" x14ac:dyDescent="0.2">
      <c r="A315" s="51" t="s">
        <v>140</v>
      </c>
      <c r="B315" s="52" t="s">
        <v>460</v>
      </c>
      <c r="C315" s="53">
        <v>1</v>
      </c>
      <c r="D315" s="53" t="s">
        <v>65</v>
      </c>
      <c r="E315" s="127"/>
      <c r="F315" s="127"/>
      <c r="G315" s="54">
        <f t="shared" si="49"/>
        <v>0</v>
      </c>
    </row>
    <row r="316" spans="1:7" s="14" customFormat="1" x14ac:dyDescent="0.2">
      <c r="A316" s="51" t="s">
        <v>141</v>
      </c>
      <c r="B316" s="52" t="s">
        <v>422</v>
      </c>
      <c r="C316" s="53">
        <v>15</v>
      </c>
      <c r="D316" s="53" t="s">
        <v>65</v>
      </c>
      <c r="E316" s="127"/>
      <c r="F316" s="127"/>
      <c r="G316" s="54">
        <f t="shared" si="48"/>
        <v>0</v>
      </c>
    </row>
    <row r="317" spans="1:7" s="116" customFormat="1" x14ac:dyDescent="0.2">
      <c r="A317" s="104" t="s">
        <v>66</v>
      </c>
      <c r="B317" s="105" t="s">
        <v>461</v>
      </c>
      <c r="C317" s="113"/>
      <c r="D317" s="113"/>
      <c r="E317" s="114"/>
      <c r="F317" s="114"/>
      <c r="G317" s="115"/>
    </row>
    <row r="318" spans="1:7" ht="25.5" x14ac:dyDescent="0.2">
      <c r="A318" s="51" t="s">
        <v>67</v>
      </c>
      <c r="B318" s="52" t="s">
        <v>462</v>
      </c>
      <c r="C318" s="53">
        <v>4</v>
      </c>
      <c r="D318" s="53" t="s">
        <v>65</v>
      </c>
      <c r="E318" s="127"/>
      <c r="F318" s="127"/>
      <c r="G318" s="54">
        <f t="shared" si="48"/>
        <v>0</v>
      </c>
    </row>
    <row r="319" spans="1:7" s="14" customFormat="1" ht="25.5" x14ac:dyDescent="0.2">
      <c r="A319" s="51" t="s">
        <v>68</v>
      </c>
      <c r="B319" s="52" t="s">
        <v>463</v>
      </c>
      <c r="C319" s="53">
        <v>405</v>
      </c>
      <c r="D319" s="53" t="s">
        <v>86</v>
      </c>
      <c r="E319" s="127"/>
      <c r="F319" s="127"/>
      <c r="G319" s="54">
        <f t="shared" si="48"/>
        <v>0</v>
      </c>
    </row>
    <row r="320" spans="1:7" ht="38.25" x14ac:dyDescent="0.2">
      <c r="A320" s="51" t="s">
        <v>82</v>
      </c>
      <c r="B320" s="52" t="s">
        <v>464</v>
      </c>
      <c r="C320" s="53">
        <v>1</v>
      </c>
      <c r="D320" s="53" t="s">
        <v>65</v>
      </c>
      <c r="E320" s="127"/>
      <c r="F320" s="127"/>
      <c r="G320" s="54">
        <f t="shared" si="48"/>
        <v>0</v>
      </c>
    </row>
    <row r="321" spans="1:7" ht="25.5" x14ac:dyDescent="0.2">
      <c r="A321" s="51" t="s">
        <v>84</v>
      </c>
      <c r="B321" s="52" t="s">
        <v>465</v>
      </c>
      <c r="C321" s="53">
        <v>2</v>
      </c>
      <c r="D321" s="53" t="s">
        <v>65</v>
      </c>
      <c r="E321" s="127"/>
      <c r="F321" s="127"/>
      <c r="G321" s="54">
        <f t="shared" si="48"/>
        <v>0</v>
      </c>
    </row>
    <row r="322" spans="1:7" s="14" customFormat="1" x14ac:dyDescent="0.2">
      <c r="A322" s="51" t="s">
        <v>85</v>
      </c>
      <c r="B322" s="52" t="s">
        <v>466</v>
      </c>
      <c r="C322" s="53">
        <v>20</v>
      </c>
      <c r="D322" s="53" t="s">
        <v>65</v>
      </c>
      <c r="E322" s="127"/>
      <c r="F322" s="127"/>
      <c r="G322" s="54">
        <f t="shared" si="48"/>
        <v>0</v>
      </c>
    </row>
    <row r="323" spans="1:7" x14ac:dyDescent="0.2">
      <c r="A323" s="51" t="s">
        <v>143</v>
      </c>
      <c r="B323" s="52" t="s">
        <v>467</v>
      </c>
      <c r="C323" s="53">
        <v>8</v>
      </c>
      <c r="D323" s="53" t="s">
        <v>65</v>
      </c>
      <c r="E323" s="127"/>
      <c r="F323" s="127"/>
      <c r="G323" s="54">
        <f t="shared" si="48"/>
        <v>0</v>
      </c>
    </row>
    <row r="324" spans="1:7" x14ac:dyDescent="0.2">
      <c r="A324" s="51" t="s">
        <v>144</v>
      </c>
      <c r="B324" s="52" t="s">
        <v>468</v>
      </c>
      <c r="C324" s="53">
        <v>20</v>
      </c>
      <c r="D324" s="53" t="s">
        <v>65</v>
      </c>
      <c r="E324" s="127"/>
      <c r="F324" s="127"/>
      <c r="G324" s="54">
        <f t="shared" si="48"/>
        <v>0</v>
      </c>
    </row>
    <row r="325" spans="1:7" s="14" customFormat="1" ht="25.5" x14ac:dyDescent="0.2">
      <c r="A325" s="51" t="s">
        <v>145</v>
      </c>
      <c r="B325" s="52" t="s">
        <v>469</v>
      </c>
      <c r="C325" s="53">
        <v>2</v>
      </c>
      <c r="D325" s="53" t="s">
        <v>65</v>
      </c>
      <c r="E325" s="127"/>
      <c r="F325" s="127"/>
      <c r="G325" s="54">
        <f t="shared" si="48"/>
        <v>0</v>
      </c>
    </row>
    <row r="326" spans="1:7" ht="25.5" x14ac:dyDescent="0.2">
      <c r="A326" s="51" t="s">
        <v>146</v>
      </c>
      <c r="B326" s="52" t="s">
        <v>470</v>
      </c>
      <c r="C326" s="53">
        <v>4</v>
      </c>
      <c r="D326" s="53" t="s">
        <v>65</v>
      </c>
      <c r="E326" s="127"/>
      <c r="F326" s="127"/>
      <c r="G326" s="54">
        <f t="shared" si="48"/>
        <v>0</v>
      </c>
    </row>
    <row r="327" spans="1:7" ht="25.5" x14ac:dyDescent="0.2">
      <c r="A327" s="51" t="s">
        <v>147</v>
      </c>
      <c r="B327" s="52" t="s">
        <v>471</v>
      </c>
      <c r="C327" s="53">
        <v>2</v>
      </c>
      <c r="D327" s="53" t="s">
        <v>65</v>
      </c>
      <c r="E327" s="127"/>
      <c r="F327" s="127"/>
      <c r="G327" s="54">
        <f t="shared" si="48"/>
        <v>0</v>
      </c>
    </row>
    <row r="328" spans="1:7" s="14" customFormat="1" ht="25.5" x14ac:dyDescent="0.2">
      <c r="A328" s="51" t="s">
        <v>148</v>
      </c>
      <c r="B328" s="52" t="s">
        <v>472</v>
      </c>
      <c r="C328" s="53">
        <v>6</v>
      </c>
      <c r="D328" s="53" t="s">
        <v>65</v>
      </c>
      <c r="E328" s="127"/>
      <c r="F328" s="127"/>
      <c r="G328" s="54">
        <f t="shared" si="48"/>
        <v>0</v>
      </c>
    </row>
    <row r="329" spans="1:7" ht="25.5" x14ac:dyDescent="0.2">
      <c r="A329" s="51" t="s">
        <v>149</v>
      </c>
      <c r="B329" s="52" t="s">
        <v>473</v>
      </c>
      <c r="C329" s="53">
        <v>3</v>
      </c>
      <c r="D329" s="53" t="s">
        <v>65</v>
      </c>
      <c r="E329" s="127"/>
      <c r="F329" s="127"/>
      <c r="G329" s="54">
        <f t="shared" si="48"/>
        <v>0</v>
      </c>
    </row>
    <row r="330" spans="1:7" ht="38.25" x14ac:dyDescent="0.2">
      <c r="A330" s="51" t="s">
        <v>150</v>
      </c>
      <c r="B330" s="52" t="s">
        <v>474</v>
      </c>
      <c r="C330" s="53">
        <v>1</v>
      </c>
      <c r="D330" s="53" t="s">
        <v>65</v>
      </c>
      <c r="E330" s="127"/>
      <c r="F330" s="127"/>
      <c r="G330" s="54">
        <f t="shared" si="48"/>
        <v>0</v>
      </c>
    </row>
    <row r="331" spans="1:7" s="14" customFormat="1" ht="63.75" x14ac:dyDescent="0.2">
      <c r="A331" s="51" t="s">
        <v>151</v>
      </c>
      <c r="B331" s="52" t="s">
        <v>475</v>
      </c>
      <c r="C331" s="53">
        <v>1</v>
      </c>
      <c r="D331" s="53" t="s">
        <v>65</v>
      </c>
      <c r="E331" s="127"/>
      <c r="F331" s="127"/>
      <c r="G331" s="54">
        <f t="shared" ref="G331:G344" si="50">SUMPRODUCT(E331:F331)*C331</f>
        <v>0</v>
      </c>
    </row>
    <row r="332" spans="1:7" s="14" customFormat="1" ht="25.5" x14ac:dyDescent="0.2">
      <c r="A332" s="51" t="s">
        <v>152</v>
      </c>
      <c r="B332" s="52" t="s">
        <v>476</v>
      </c>
      <c r="C332" s="53">
        <v>1</v>
      </c>
      <c r="D332" s="53" t="s">
        <v>65</v>
      </c>
      <c r="E332" s="127"/>
      <c r="F332" s="127"/>
      <c r="G332" s="54">
        <f t="shared" si="50"/>
        <v>0</v>
      </c>
    </row>
    <row r="333" spans="1:7" s="14" customFormat="1" ht="25.5" x14ac:dyDescent="0.2">
      <c r="A333" s="51" t="s">
        <v>153</v>
      </c>
      <c r="B333" s="52" t="s">
        <v>358</v>
      </c>
      <c r="C333" s="53">
        <v>24</v>
      </c>
      <c r="D333" s="53" t="s">
        <v>65</v>
      </c>
      <c r="E333" s="127"/>
      <c r="F333" s="127"/>
      <c r="G333" s="54">
        <f t="shared" si="50"/>
        <v>0</v>
      </c>
    </row>
    <row r="334" spans="1:7" s="14" customFormat="1" ht="25.5" x14ac:dyDescent="0.2">
      <c r="A334" s="51" t="s">
        <v>154</v>
      </c>
      <c r="B334" s="52" t="s">
        <v>361</v>
      </c>
      <c r="C334" s="53">
        <v>5</v>
      </c>
      <c r="D334" s="53" t="s">
        <v>65</v>
      </c>
      <c r="E334" s="127"/>
      <c r="F334" s="127"/>
      <c r="G334" s="54">
        <f t="shared" si="50"/>
        <v>0</v>
      </c>
    </row>
    <row r="335" spans="1:7" s="14" customFormat="1" ht="51" x14ac:dyDescent="0.2">
      <c r="A335" s="51" t="s">
        <v>155</v>
      </c>
      <c r="B335" s="52" t="s">
        <v>477</v>
      </c>
      <c r="C335" s="53">
        <v>3</v>
      </c>
      <c r="D335" s="53" t="s">
        <v>65</v>
      </c>
      <c r="E335" s="127"/>
      <c r="F335" s="127"/>
      <c r="G335" s="54">
        <f t="shared" si="50"/>
        <v>0</v>
      </c>
    </row>
    <row r="336" spans="1:7" s="14" customFormat="1" ht="25.5" x14ac:dyDescent="0.2">
      <c r="A336" s="51" t="s">
        <v>156</v>
      </c>
      <c r="B336" s="52" t="s">
        <v>478</v>
      </c>
      <c r="C336" s="53">
        <v>9</v>
      </c>
      <c r="D336" s="53" t="s">
        <v>65</v>
      </c>
      <c r="E336" s="127"/>
      <c r="F336" s="127"/>
      <c r="G336" s="54">
        <f t="shared" si="50"/>
        <v>0</v>
      </c>
    </row>
    <row r="337" spans="1:7" s="14" customFormat="1" ht="25.5" x14ac:dyDescent="0.2">
      <c r="A337" s="51" t="s">
        <v>157</v>
      </c>
      <c r="B337" s="52" t="s">
        <v>479</v>
      </c>
      <c r="C337" s="53">
        <v>7</v>
      </c>
      <c r="D337" s="53" t="s">
        <v>65</v>
      </c>
      <c r="E337" s="127"/>
      <c r="F337" s="127"/>
      <c r="G337" s="54">
        <f t="shared" si="50"/>
        <v>0</v>
      </c>
    </row>
    <row r="338" spans="1:7" s="14" customFormat="1" x14ac:dyDescent="0.2">
      <c r="A338" s="51" t="s">
        <v>158</v>
      </c>
      <c r="B338" s="52" t="s">
        <v>480</v>
      </c>
      <c r="C338" s="53">
        <v>35</v>
      </c>
      <c r="D338" s="53" t="s">
        <v>65</v>
      </c>
      <c r="E338" s="110" t="s">
        <v>75</v>
      </c>
      <c r="F338" s="127"/>
      <c r="G338" s="54">
        <f t="shared" si="50"/>
        <v>0</v>
      </c>
    </row>
    <row r="339" spans="1:7" s="14" customFormat="1" ht="25.5" x14ac:dyDescent="0.2">
      <c r="A339" s="51" t="s">
        <v>159</v>
      </c>
      <c r="B339" s="52" t="s">
        <v>481</v>
      </c>
      <c r="C339" s="53">
        <v>36</v>
      </c>
      <c r="D339" s="53" t="s">
        <v>86</v>
      </c>
      <c r="E339" s="127"/>
      <c r="F339" s="127"/>
      <c r="G339" s="54">
        <f t="shared" si="50"/>
        <v>0</v>
      </c>
    </row>
    <row r="340" spans="1:7" s="14" customFormat="1" ht="25.5" x14ac:dyDescent="0.2">
      <c r="A340" s="51" t="s">
        <v>160</v>
      </c>
      <c r="B340" s="52" t="s">
        <v>482</v>
      </c>
      <c r="C340" s="53">
        <v>18</v>
      </c>
      <c r="D340" s="53" t="s">
        <v>86</v>
      </c>
      <c r="E340" s="127"/>
      <c r="F340" s="127"/>
      <c r="G340" s="54">
        <f t="shared" si="50"/>
        <v>0</v>
      </c>
    </row>
    <row r="341" spans="1:7" s="14" customFormat="1" ht="25.5" x14ac:dyDescent="0.2">
      <c r="A341" s="51" t="s">
        <v>161</v>
      </c>
      <c r="B341" s="52" t="s">
        <v>483</v>
      </c>
      <c r="C341" s="53">
        <v>3</v>
      </c>
      <c r="D341" s="53" t="s">
        <v>86</v>
      </c>
      <c r="E341" s="127"/>
      <c r="F341" s="127"/>
      <c r="G341" s="54">
        <f t="shared" si="50"/>
        <v>0</v>
      </c>
    </row>
    <row r="342" spans="1:7" s="14" customFormat="1" ht="25.5" x14ac:dyDescent="0.2">
      <c r="A342" s="51" t="s">
        <v>162</v>
      </c>
      <c r="B342" s="52" t="s">
        <v>484</v>
      </c>
      <c r="C342" s="53">
        <v>18</v>
      </c>
      <c r="D342" s="53" t="s">
        <v>86</v>
      </c>
      <c r="E342" s="127"/>
      <c r="F342" s="127"/>
      <c r="G342" s="54">
        <f t="shared" si="50"/>
        <v>0</v>
      </c>
    </row>
    <row r="343" spans="1:7" s="14" customFormat="1" ht="25.5" x14ac:dyDescent="0.2">
      <c r="A343" s="51" t="s">
        <v>163</v>
      </c>
      <c r="B343" s="52" t="s">
        <v>470</v>
      </c>
      <c r="C343" s="53">
        <v>2</v>
      </c>
      <c r="D343" s="53" t="s">
        <v>65</v>
      </c>
      <c r="E343" s="127"/>
      <c r="F343" s="127"/>
      <c r="G343" s="54">
        <f t="shared" si="50"/>
        <v>0</v>
      </c>
    </row>
    <row r="344" spans="1:7" s="14" customFormat="1" x14ac:dyDescent="0.2">
      <c r="A344" s="51" t="s">
        <v>164</v>
      </c>
      <c r="B344" s="52" t="s">
        <v>485</v>
      </c>
      <c r="C344" s="53">
        <v>2</v>
      </c>
      <c r="D344" s="53" t="s">
        <v>65</v>
      </c>
      <c r="E344" s="127"/>
      <c r="F344" s="127"/>
      <c r="G344" s="54">
        <f t="shared" si="50"/>
        <v>0</v>
      </c>
    </row>
    <row r="345" spans="1:7" s="14" customFormat="1" ht="38.25" x14ac:dyDescent="0.2">
      <c r="A345" s="51" t="s">
        <v>165</v>
      </c>
      <c r="B345" s="52" t="s">
        <v>486</v>
      </c>
      <c r="C345" s="53">
        <v>1</v>
      </c>
      <c r="D345" s="53" t="s">
        <v>65</v>
      </c>
      <c r="E345" s="127"/>
      <c r="F345" s="127"/>
      <c r="G345" s="54">
        <f t="shared" si="48"/>
        <v>0</v>
      </c>
    </row>
    <row r="346" spans="1:7" x14ac:dyDescent="0.2">
      <c r="A346" s="41"/>
      <c r="B346" s="171" t="s">
        <v>487</v>
      </c>
      <c r="C346" s="171"/>
      <c r="D346" s="171"/>
      <c r="E346" s="111">
        <f>SUMPRODUCT(E283:E345,C283:C345)</f>
        <v>0</v>
      </c>
      <c r="F346" s="111">
        <f>SUMPRODUCT(F283:F345,C283:C345)</f>
        <v>0</v>
      </c>
      <c r="G346" s="16">
        <f>SUM(G283:G345)</f>
        <v>0</v>
      </c>
    </row>
    <row r="347" spans="1:7" x14ac:dyDescent="0.2">
      <c r="A347" s="132" t="s">
        <v>490</v>
      </c>
      <c r="B347" s="133" t="s">
        <v>488</v>
      </c>
      <c r="C347" s="134"/>
      <c r="D347" s="134"/>
      <c r="E347" s="135"/>
      <c r="F347" s="135"/>
      <c r="G347" s="135"/>
    </row>
    <row r="348" spans="1:7" s="116" customFormat="1" x14ac:dyDescent="0.2">
      <c r="A348" s="104">
        <v>1</v>
      </c>
      <c r="B348" s="105" t="s">
        <v>489</v>
      </c>
      <c r="C348" s="113"/>
      <c r="D348" s="113"/>
      <c r="E348" s="114"/>
      <c r="F348" s="114"/>
      <c r="G348" s="115"/>
    </row>
    <row r="349" spans="1:7" ht="25.5" x14ac:dyDescent="0.2">
      <c r="A349" s="51" t="s">
        <v>20</v>
      </c>
      <c r="B349" s="52" t="s">
        <v>491</v>
      </c>
      <c r="C349" s="53">
        <v>1</v>
      </c>
      <c r="D349" s="53" t="s">
        <v>65</v>
      </c>
      <c r="E349" s="127"/>
      <c r="F349" s="127"/>
      <c r="G349" s="54">
        <f t="shared" ref="G349:G372" si="51">SUMPRODUCT(E349:F349)*C349</f>
        <v>0</v>
      </c>
    </row>
    <row r="350" spans="1:7" s="14" customFormat="1" ht="25.5" x14ac:dyDescent="0.2">
      <c r="A350" s="51" t="s">
        <v>21</v>
      </c>
      <c r="B350" s="52" t="s">
        <v>492</v>
      </c>
      <c r="C350" s="53">
        <v>1</v>
      </c>
      <c r="D350" s="53" t="s">
        <v>65</v>
      </c>
      <c r="E350" s="127"/>
      <c r="F350" s="127"/>
      <c r="G350" s="54">
        <f t="shared" si="51"/>
        <v>0</v>
      </c>
    </row>
    <row r="351" spans="1:7" ht="25.5" x14ac:dyDescent="0.2">
      <c r="A351" s="51" t="s">
        <v>77</v>
      </c>
      <c r="B351" s="52" t="s">
        <v>483</v>
      </c>
      <c r="C351" s="53">
        <v>74</v>
      </c>
      <c r="D351" s="53" t="s">
        <v>86</v>
      </c>
      <c r="E351" s="127"/>
      <c r="F351" s="127"/>
      <c r="G351" s="54">
        <f t="shared" si="51"/>
        <v>0</v>
      </c>
    </row>
    <row r="352" spans="1:7" ht="25.5" x14ac:dyDescent="0.2">
      <c r="A352" s="51" t="s">
        <v>78</v>
      </c>
      <c r="B352" s="52" t="s">
        <v>493</v>
      </c>
      <c r="C352" s="53">
        <v>58</v>
      </c>
      <c r="D352" s="53" t="s">
        <v>65</v>
      </c>
      <c r="E352" s="127"/>
      <c r="F352" s="127"/>
      <c r="G352" s="54">
        <f t="shared" si="51"/>
        <v>0</v>
      </c>
    </row>
    <row r="353" spans="1:7" s="14" customFormat="1" ht="25.5" x14ac:dyDescent="0.2">
      <c r="A353" s="51" t="s">
        <v>79</v>
      </c>
      <c r="B353" s="52" t="s">
        <v>448</v>
      </c>
      <c r="C353" s="53">
        <v>11</v>
      </c>
      <c r="D353" s="53" t="s">
        <v>65</v>
      </c>
      <c r="E353" s="127"/>
      <c r="F353" s="127"/>
      <c r="G353" s="54">
        <f t="shared" si="51"/>
        <v>0</v>
      </c>
    </row>
    <row r="354" spans="1:7" ht="38.25" x14ac:dyDescent="0.2">
      <c r="A354" s="51" t="s">
        <v>80</v>
      </c>
      <c r="B354" s="52" t="s">
        <v>459</v>
      </c>
      <c r="C354" s="53">
        <v>2</v>
      </c>
      <c r="D354" s="53" t="s">
        <v>86</v>
      </c>
      <c r="E354" s="127"/>
      <c r="F354" s="127"/>
      <c r="G354" s="54">
        <f t="shared" ref="G354:G358" si="52">SUMPRODUCT(E354:F354)*C354</f>
        <v>0</v>
      </c>
    </row>
    <row r="355" spans="1:7" ht="25.5" x14ac:dyDescent="0.2">
      <c r="A355" s="51" t="s">
        <v>81</v>
      </c>
      <c r="B355" s="52" t="s">
        <v>410</v>
      </c>
      <c r="C355" s="53">
        <v>5</v>
      </c>
      <c r="D355" s="53" t="s">
        <v>86</v>
      </c>
      <c r="E355" s="127"/>
      <c r="F355" s="127"/>
      <c r="G355" s="54">
        <f t="shared" si="52"/>
        <v>0</v>
      </c>
    </row>
    <row r="356" spans="1:7" ht="38.25" x14ac:dyDescent="0.2">
      <c r="A356" s="51" t="s">
        <v>115</v>
      </c>
      <c r="B356" s="52" t="s">
        <v>494</v>
      </c>
      <c r="C356" s="53">
        <v>7</v>
      </c>
      <c r="D356" s="53" t="s">
        <v>65</v>
      </c>
      <c r="E356" s="127"/>
      <c r="F356" s="127"/>
      <c r="G356" s="54">
        <f t="shared" si="52"/>
        <v>0</v>
      </c>
    </row>
    <row r="357" spans="1:7" ht="25.5" x14ac:dyDescent="0.2">
      <c r="A357" s="51" t="s">
        <v>116</v>
      </c>
      <c r="B357" s="52" t="s">
        <v>495</v>
      </c>
      <c r="C357" s="53">
        <v>450</v>
      </c>
      <c r="D357" s="53" t="s">
        <v>86</v>
      </c>
      <c r="E357" s="127"/>
      <c r="F357" s="127"/>
      <c r="G357" s="54">
        <f t="shared" si="52"/>
        <v>0</v>
      </c>
    </row>
    <row r="358" spans="1:7" ht="38.25" x14ac:dyDescent="0.2">
      <c r="A358" s="51" t="s">
        <v>117</v>
      </c>
      <c r="B358" s="52" t="s">
        <v>496</v>
      </c>
      <c r="C358" s="53">
        <v>42</v>
      </c>
      <c r="D358" s="53" t="s">
        <v>86</v>
      </c>
      <c r="E358" s="127"/>
      <c r="F358" s="127"/>
      <c r="G358" s="54">
        <f t="shared" si="52"/>
        <v>0</v>
      </c>
    </row>
    <row r="359" spans="1:7" ht="25.5" x14ac:dyDescent="0.2">
      <c r="A359" s="51" t="s">
        <v>118</v>
      </c>
      <c r="B359" s="52" t="s">
        <v>463</v>
      </c>
      <c r="C359" s="53">
        <v>45</v>
      </c>
      <c r="D359" s="53" t="s">
        <v>86</v>
      </c>
      <c r="E359" s="127"/>
      <c r="F359" s="127"/>
      <c r="G359" s="54">
        <f t="shared" si="51"/>
        <v>0</v>
      </c>
    </row>
    <row r="360" spans="1:7" x14ac:dyDescent="0.2">
      <c r="A360" s="41"/>
      <c r="B360" s="171" t="s">
        <v>498</v>
      </c>
      <c r="C360" s="171"/>
      <c r="D360" s="171"/>
      <c r="E360" s="111">
        <f>SUMPRODUCT(E349:E359,C349:C359)</f>
        <v>0</v>
      </c>
      <c r="F360" s="111">
        <f>SUMPRODUCT(F349:F359,C349:C359)</f>
        <v>0</v>
      </c>
      <c r="G360" s="16">
        <f>SUM(G349:G359)</f>
        <v>0</v>
      </c>
    </row>
    <row r="361" spans="1:7" x14ac:dyDescent="0.2">
      <c r="A361" s="132" t="s">
        <v>499</v>
      </c>
      <c r="B361" s="133" t="s">
        <v>500</v>
      </c>
      <c r="C361" s="134"/>
      <c r="D361" s="134"/>
      <c r="E361" s="135"/>
      <c r="F361" s="135"/>
      <c r="G361" s="135"/>
    </row>
    <row r="362" spans="1:7" s="116" customFormat="1" x14ac:dyDescent="0.2">
      <c r="A362" s="104">
        <v>1</v>
      </c>
      <c r="B362" s="105" t="s">
        <v>501</v>
      </c>
      <c r="C362" s="113"/>
      <c r="D362" s="113"/>
      <c r="E362" s="114"/>
      <c r="F362" s="114"/>
      <c r="G362" s="115"/>
    </row>
    <row r="363" spans="1:7" s="14" customFormat="1" ht="25.5" x14ac:dyDescent="0.2">
      <c r="A363" s="51" t="s">
        <v>20</v>
      </c>
      <c r="B363" s="52" t="s">
        <v>483</v>
      </c>
      <c r="C363" s="53">
        <v>36</v>
      </c>
      <c r="D363" s="53" t="s">
        <v>86</v>
      </c>
      <c r="E363" s="127"/>
      <c r="F363" s="127"/>
      <c r="G363" s="54">
        <f t="shared" si="51"/>
        <v>0</v>
      </c>
    </row>
    <row r="364" spans="1:7" ht="25.5" x14ac:dyDescent="0.2">
      <c r="A364" s="51" t="s">
        <v>21</v>
      </c>
      <c r="B364" s="52" t="s">
        <v>502</v>
      </c>
      <c r="C364" s="53">
        <v>24</v>
      </c>
      <c r="D364" s="53" t="s">
        <v>65</v>
      </c>
      <c r="E364" s="127"/>
      <c r="F364" s="127"/>
      <c r="G364" s="54">
        <f t="shared" si="51"/>
        <v>0</v>
      </c>
    </row>
    <row r="365" spans="1:7" ht="38.25" x14ac:dyDescent="0.2">
      <c r="A365" s="51" t="s">
        <v>77</v>
      </c>
      <c r="B365" s="52" t="s">
        <v>459</v>
      </c>
      <c r="C365" s="53">
        <v>2</v>
      </c>
      <c r="D365" s="53" t="s">
        <v>86</v>
      </c>
      <c r="E365" s="127"/>
      <c r="F365" s="127"/>
      <c r="G365" s="54">
        <f t="shared" si="51"/>
        <v>0</v>
      </c>
    </row>
    <row r="366" spans="1:7" s="14" customFormat="1" ht="51" x14ac:dyDescent="0.2">
      <c r="A366" s="51" t="s">
        <v>78</v>
      </c>
      <c r="B366" s="52" t="s">
        <v>503</v>
      </c>
      <c r="C366" s="53">
        <v>1</v>
      </c>
      <c r="D366" s="53" t="s">
        <v>65</v>
      </c>
      <c r="E366" s="127"/>
      <c r="F366" s="127"/>
      <c r="G366" s="54">
        <f t="shared" si="51"/>
        <v>0</v>
      </c>
    </row>
    <row r="367" spans="1:7" ht="38.25" x14ac:dyDescent="0.2">
      <c r="A367" s="51" t="s">
        <v>79</v>
      </c>
      <c r="B367" s="52" t="s">
        <v>504</v>
      </c>
      <c r="C367" s="53">
        <v>3</v>
      </c>
      <c r="D367" s="53" t="s">
        <v>65</v>
      </c>
      <c r="E367" s="127"/>
      <c r="F367" s="127"/>
      <c r="G367" s="54">
        <f t="shared" si="51"/>
        <v>0</v>
      </c>
    </row>
    <row r="368" spans="1:7" s="14" customFormat="1" ht="25.5" x14ac:dyDescent="0.2">
      <c r="A368" s="51" t="s">
        <v>80</v>
      </c>
      <c r="B368" s="52" t="s">
        <v>505</v>
      </c>
      <c r="C368" s="53">
        <v>290</v>
      </c>
      <c r="D368" s="53" t="s">
        <v>86</v>
      </c>
      <c r="E368" s="127"/>
      <c r="F368" s="127"/>
      <c r="G368" s="54">
        <f t="shared" si="51"/>
        <v>0</v>
      </c>
    </row>
    <row r="369" spans="1:12" ht="25.5" x14ac:dyDescent="0.2">
      <c r="A369" s="51" t="s">
        <v>81</v>
      </c>
      <c r="B369" s="52" t="s">
        <v>506</v>
      </c>
      <c r="C369" s="53">
        <v>1</v>
      </c>
      <c r="D369" s="53" t="s">
        <v>65</v>
      </c>
      <c r="E369" s="127"/>
      <c r="F369" s="127"/>
      <c r="G369" s="54">
        <f t="shared" si="51"/>
        <v>0</v>
      </c>
    </row>
    <row r="370" spans="1:12" ht="25.5" x14ac:dyDescent="0.2">
      <c r="A370" s="51" t="s">
        <v>115</v>
      </c>
      <c r="B370" s="52" t="s">
        <v>507</v>
      </c>
      <c r="C370" s="53">
        <v>24</v>
      </c>
      <c r="D370" s="53" t="s">
        <v>65</v>
      </c>
      <c r="E370" s="127"/>
      <c r="F370" s="127"/>
      <c r="G370" s="54">
        <f t="shared" si="51"/>
        <v>0</v>
      </c>
    </row>
    <row r="371" spans="1:12" s="14" customFormat="1" ht="38.25" x14ac:dyDescent="0.2">
      <c r="A371" s="51" t="s">
        <v>116</v>
      </c>
      <c r="B371" s="52" t="s">
        <v>508</v>
      </c>
      <c r="C371" s="53">
        <v>1</v>
      </c>
      <c r="D371" s="53" t="s">
        <v>65</v>
      </c>
      <c r="E371" s="127"/>
      <c r="F371" s="127"/>
      <c r="G371" s="54">
        <f t="shared" si="51"/>
        <v>0</v>
      </c>
    </row>
    <row r="372" spans="1:12" s="116" customFormat="1" x14ac:dyDescent="0.2">
      <c r="A372" s="51" t="s">
        <v>117</v>
      </c>
      <c r="B372" s="52" t="s">
        <v>509</v>
      </c>
      <c r="C372" s="53">
        <v>13</v>
      </c>
      <c r="D372" s="53" t="s">
        <v>65</v>
      </c>
      <c r="E372" s="110" t="s">
        <v>75</v>
      </c>
      <c r="F372" s="127"/>
      <c r="G372" s="54">
        <f t="shared" si="51"/>
        <v>0</v>
      </c>
      <c r="H372" s="116" t="s">
        <v>669</v>
      </c>
      <c r="I372" s="116" t="s">
        <v>670</v>
      </c>
      <c r="J372" s="116" t="s">
        <v>671</v>
      </c>
    </row>
    <row r="373" spans="1:12" x14ac:dyDescent="0.2">
      <c r="A373" s="123"/>
      <c r="B373" s="171" t="s">
        <v>510</v>
      </c>
      <c r="C373" s="171"/>
      <c r="D373" s="171"/>
      <c r="E373" s="111">
        <f>SUMPRODUCT(E363:E372,C363:C372)</f>
        <v>0</v>
      </c>
      <c r="F373" s="111">
        <f>SUMPRODUCT(F363:F372,C363:C372)</f>
        <v>0</v>
      </c>
      <c r="G373" s="16">
        <f>SUM(G363:G372)</f>
        <v>0</v>
      </c>
      <c r="H373" s="148">
        <f>G373+G360+G346+G280</f>
        <v>0</v>
      </c>
      <c r="I373" s="148">
        <f>G203</f>
        <v>0</v>
      </c>
      <c r="J373" s="148">
        <f>G159</f>
        <v>0</v>
      </c>
      <c r="K373" s="148">
        <f>SUM(H373:J373)</f>
        <v>0</v>
      </c>
    </row>
    <row r="374" spans="1:12" s="15" customFormat="1" ht="12.75" x14ac:dyDescent="0.2">
      <c r="A374" s="147"/>
      <c r="B374" s="165" t="s">
        <v>113</v>
      </c>
      <c r="C374" s="165"/>
      <c r="D374" s="165"/>
      <c r="E374" s="124">
        <f>SUM(E159,E203,E346,E280,E360,E373)</f>
        <v>0</v>
      </c>
      <c r="F374" s="124">
        <f>SUM(F159,F203,F346,F280,F360,F373)</f>
        <v>0</v>
      </c>
      <c r="G374" s="124">
        <f>SUM(G159,G203,G346,G280,G360,G373)</f>
        <v>0</v>
      </c>
      <c r="H374" s="149">
        <f>H373*0.03</f>
        <v>0</v>
      </c>
      <c r="I374" s="149">
        <f t="shared" ref="I374:K374" si="53">I373*0.03</f>
        <v>0</v>
      </c>
      <c r="J374" s="149">
        <f t="shared" si="53"/>
        <v>0</v>
      </c>
      <c r="K374" s="149">
        <f t="shared" si="53"/>
        <v>0</v>
      </c>
    </row>
    <row r="375" spans="1:12" s="15" customFormat="1" x14ac:dyDescent="0.2">
      <c r="A375" s="145"/>
      <c r="B375" s="166" t="s">
        <v>114</v>
      </c>
      <c r="C375" s="166"/>
      <c r="D375" s="166"/>
      <c r="E375" s="118" t="s">
        <v>75</v>
      </c>
      <c r="F375" s="119">
        <f>3*(G374*0.01)</f>
        <v>0</v>
      </c>
      <c r="G375" s="120">
        <f>F375</f>
        <v>0</v>
      </c>
      <c r="H375" s="150">
        <f>H374+H373</f>
        <v>0</v>
      </c>
      <c r="I375" s="150">
        <f t="shared" ref="I375:J375" si="54">I374+I373</f>
        <v>0</v>
      </c>
      <c r="J375" s="150">
        <f t="shared" si="54"/>
        <v>0</v>
      </c>
      <c r="K375" s="148">
        <f>SUM(H375:J375)</f>
        <v>0</v>
      </c>
      <c r="L375" s="150"/>
    </row>
    <row r="376" spans="1:12" s="15" customFormat="1" ht="13.5" thickBot="1" x14ac:dyDescent="0.25">
      <c r="A376" s="146"/>
      <c r="B376" s="153" t="s">
        <v>29</v>
      </c>
      <c r="C376" s="153"/>
      <c r="D376" s="153"/>
      <c r="E376" s="121">
        <f>SUM(E374,E375)</f>
        <v>0</v>
      </c>
      <c r="F376" s="121">
        <f>SUM(F374,F375)</f>
        <v>0</v>
      </c>
      <c r="G376" s="122">
        <f>SUM(G374,G375)</f>
        <v>0</v>
      </c>
      <c r="H376" s="150">
        <f>H375*1.25</f>
        <v>0</v>
      </c>
      <c r="I376" s="150">
        <f t="shared" ref="I376:J376" si="55">I375*1.25</f>
        <v>0</v>
      </c>
      <c r="J376" s="150">
        <f t="shared" si="55"/>
        <v>0</v>
      </c>
      <c r="K376" s="149">
        <f>SUM(H376:J376)</f>
        <v>0</v>
      </c>
    </row>
    <row r="377" spans="1:12" s="15" customFormat="1" ht="13.5" thickBot="1" x14ac:dyDescent="0.25">
      <c r="A377" s="117"/>
      <c r="B377" s="154" t="s">
        <v>61</v>
      </c>
      <c r="C377" s="154"/>
      <c r="D377" s="154"/>
      <c r="E377" s="112">
        <f>TRUNC(E376*(1+$G$3),2)</f>
        <v>0</v>
      </c>
      <c r="F377" s="112">
        <f>TRUNC(F376*(1+$G$3),2)</f>
        <v>0</v>
      </c>
      <c r="G377" s="48">
        <f>TRUNC(G376*(1+$G$3),2)</f>
        <v>0</v>
      </c>
      <c r="H377" s="149">
        <v>84000</v>
      </c>
      <c r="I377" s="149">
        <v>92000</v>
      </c>
      <c r="J377" s="149">
        <v>103000</v>
      </c>
    </row>
    <row r="378" spans="1:12" x14ac:dyDescent="0.2">
      <c r="H378" s="151">
        <f t="shared" ref="H378:I378" si="56">H377-H376</f>
        <v>84000</v>
      </c>
      <c r="I378" s="151">
        <f t="shared" si="56"/>
        <v>92000</v>
      </c>
      <c r="J378" s="151">
        <f>J377-J376</f>
        <v>103000</v>
      </c>
      <c r="K378" s="151">
        <f>SUM(H378:J378)</f>
        <v>279000</v>
      </c>
    </row>
  </sheetData>
  <sheetProtection selectLockedCells="1"/>
  <mergeCells count="25">
    <mergeCell ref="B373:D373"/>
    <mergeCell ref="B280:D280"/>
    <mergeCell ref="B346:D346"/>
    <mergeCell ref="B360:D360"/>
    <mergeCell ref="E5:F5"/>
    <mergeCell ref="D8:E8"/>
    <mergeCell ref="D9:G9"/>
    <mergeCell ref="B159:D159"/>
    <mergeCell ref="B203:D203"/>
    <mergeCell ref="B376:D376"/>
    <mergeCell ref="B377:D377"/>
    <mergeCell ref="G12:G13"/>
    <mergeCell ref="A1:G2"/>
    <mergeCell ref="B12:B13"/>
    <mergeCell ref="D12:D13"/>
    <mergeCell ref="A7:G7"/>
    <mergeCell ref="C12:C13"/>
    <mergeCell ref="A12:A13"/>
    <mergeCell ref="E12:F12"/>
    <mergeCell ref="A6:G6"/>
    <mergeCell ref="B374:D374"/>
    <mergeCell ref="A10:G10"/>
    <mergeCell ref="B375:D375"/>
    <mergeCell ref="E3:F3"/>
    <mergeCell ref="E4:F4"/>
  </mergeCells>
  <conditionalFormatting sqref="F14:G14 B159:B160 B203:B206 B373 B212:B217 B367:B368 B282:B284 B14:B22 F15:F22 B102 B242:B275 B279">
    <cfRule type="containsText" dxfId="160" priority="735" stopIfTrue="1" operator="containsText" text="x,xx">
      <formula>NOT(ISERROR(SEARCH("x,xx",B14)))</formula>
    </cfRule>
  </conditionalFormatting>
  <conditionalFormatting sqref="B11">
    <cfRule type="containsText" dxfId="159" priority="714" stopIfTrue="1" operator="containsText" text="x,xx">
      <formula>NOT(ISERROR(SEARCH("x,xx",B11)))</formula>
    </cfRule>
  </conditionalFormatting>
  <conditionalFormatting sqref="F11:G11">
    <cfRule type="containsText" dxfId="158" priority="713" stopIfTrue="1" operator="containsText" text="x,xx">
      <formula>NOT(ISERROR(SEARCH("x,xx",F11)))</formula>
    </cfRule>
  </conditionalFormatting>
  <conditionalFormatting sqref="B136 F136">
    <cfRule type="containsText" dxfId="157" priority="703" stopIfTrue="1" operator="containsText" text="x,xx">
      <formula>NOT(ISERROR(SEARCH("x,xx",B136)))</formula>
    </cfRule>
  </conditionalFormatting>
  <conditionalFormatting sqref="F23">
    <cfRule type="containsText" dxfId="156" priority="573" stopIfTrue="1" operator="containsText" text="x,xx">
      <formula>NOT(ISERROR(SEARCH("x,xx",F23)))</formula>
    </cfRule>
  </conditionalFormatting>
  <conditionalFormatting sqref="B23">
    <cfRule type="containsText" dxfId="155" priority="574" stopIfTrue="1" operator="containsText" text="x,xx">
      <formula>NOT(ISERROR(SEARCH("x,xx",B23)))</formula>
    </cfRule>
  </conditionalFormatting>
  <conditionalFormatting sqref="F133">
    <cfRule type="containsText" dxfId="154" priority="569" stopIfTrue="1" operator="containsText" text="x,xx">
      <formula>NOT(ISERROR(SEARCH("x,xx",F133)))</formula>
    </cfRule>
  </conditionalFormatting>
  <conditionalFormatting sqref="B133">
    <cfRule type="containsText" dxfId="153" priority="568" stopIfTrue="1" operator="containsText" text="x,xx">
      <formula>NOT(ISERROR(SEARCH("x,xx",B133)))</formula>
    </cfRule>
  </conditionalFormatting>
  <conditionalFormatting sqref="F25">
    <cfRule type="containsText" dxfId="152" priority="567" stopIfTrue="1" operator="containsText" text="x,xx">
      <formula>NOT(ISERROR(SEARCH("x,xx",F25)))</formula>
    </cfRule>
  </conditionalFormatting>
  <conditionalFormatting sqref="F24 B24">
    <cfRule type="containsText" dxfId="151" priority="566" stopIfTrue="1" operator="containsText" text="x,xx">
      <formula>NOT(ISERROR(SEARCH("x,xx",B24)))</formula>
    </cfRule>
  </conditionalFormatting>
  <conditionalFormatting sqref="B166">
    <cfRule type="containsText" dxfId="150" priority="536" stopIfTrue="1" operator="containsText" text="x,xx">
      <formula>NOT(ISERROR(SEARCH("x,xx",B166)))</formula>
    </cfRule>
  </conditionalFormatting>
  <conditionalFormatting sqref="B163:B164">
    <cfRule type="containsText" dxfId="149" priority="535" stopIfTrue="1" operator="containsText" text="x,xx">
      <formula>NOT(ISERROR(SEARCH("x,xx",B163)))</formula>
    </cfRule>
  </conditionalFormatting>
  <conditionalFormatting sqref="F137 B137">
    <cfRule type="containsText" dxfId="148" priority="528" stopIfTrue="1" operator="containsText" text="x,xx">
      <formula>NOT(ISERROR(SEARCH("x,xx",B137)))</formula>
    </cfRule>
  </conditionalFormatting>
  <conditionalFormatting sqref="B131:B132 F131:F132">
    <cfRule type="containsText" dxfId="147" priority="533" stopIfTrue="1" operator="containsText" text="x,xx">
      <formula>NOT(ISERROR(SEARCH("x,xx",B131)))</formula>
    </cfRule>
  </conditionalFormatting>
  <conditionalFormatting sqref="F128 B128">
    <cfRule type="containsText" dxfId="146" priority="530" stopIfTrue="1" operator="containsText" text="x,xx">
      <formula>NOT(ISERROR(SEARCH("x,xx",B128)))</formula>
    </cfRule>
  </conditionalFormatting>
  <conditionalFormatting sqref="F161:F162 B161:B162">
    <cfRule type="containsText" dxfId="145" priority="527" stopIfTrue="1" operator="containsText" text="x,xx">
      <formula>NOT(ISERROR(SEARCH("x,xx",B161)))</formula>
    </cfRule>
  </conditionalFormatting>
  <conditionalFormatting sqref="B207">
    <cfRule type="containsText" dxfId="144" priority="520" stopIfTrue="1" operator="containsText" text="x,xx">
      <formula>NOT(ISERROR(SEARCH("x,xx",B207)))</formula>
    </cfRule>
  </conditionalFormatting>
  <conditionalFormatting sqref="F60 B60">
    <cfRule type="containsText" dxfId="143" priority="506" stopIfTrue="1" operator="containsText" text="x,xx">
      <formula>NOT(ISERROR(SEARCH("x,xx",B60)))</formula>
    </cfRule>
  </conditionalFormatting>
  <conditionalFormatting sqref="B25">
    <cfRule type="containsText" dxfId="142" priority="516" stopIfTrue="1" operator="containsText" text="x,xx">
      <formula>NOT(ISERROR(SEARCH("x,xx",B25)))</formula>
    </cfRule>
  </conditionalFormatting>
  <conditionalFormatting sqref="B349:B350">
    <cfRule type="containsText" dxfId="141" priority="458" stopIfTrue="1" operator="containsText" text="x,xx">
      <formula>NOT(ISERROR(SEARCH("x,xx",B349)))</formula>
    </cfRule>
  </conditionalFormatting>
  <conditionalFormatting sqref="B130 F130">
    <cfRule type="containsText" dxfId="140" priority="512" stopIfTrue="1" operator="containsText" text="x,xx">
      <formula>NOT(ISERROR(SEARCH("x,xx",B130)))</formula>
    </cfRule>
  </conditionalFormatting>
  <conditionalFormatting sqref="B329:B330 B345">
    <cfRule type="containsText" dxfId="139" priority="456" stopIfTrue="1" operator="containsText" text="x,xx">
      <formula>NOT(ISERROR(SEARCH("x,xx",B329)))</formula>
    </cfRule>
  </conditionalFormatting>
  <conditionalFormatting sqref="F39 B39">
    <cfRule type="containsText" dxfId="138" priority="509" stopIfTrue="1" operator="containsText" text="x,xx">
      <formula>NOT(ISERROR(SEARCH("x,xx",B39)))</formula>
    </cfRule>
  </conditionalFormatting>
  <conditionalFormatting sqref="B51 B60 F60">
    <cfRule type="containsText" dxfId="137" priority="508" stopIfTrue="1" operator="containsText" text="x,xx">
      <formula>NOT(ISERROR(SEARCH("x,xx",B51)))</formula>
    </cfRule>
  </conditionalFormatting>
  <conditionalFormatting sqref="B323:B325">
    <cfRule type="containsText" dxfId="136" priority="454" stopIfTrue="1" operator="containsText" text="x,xx">
      <formula>NOT(ISERROR(SEARCH("x,xx",B323)))</formula>
    </cfRule>
  </conditionalFormatting>
  <conditionalFormatting sqref="B317:B319">
    <cfRule type="containsText" dxfId="135" priority="452" stopIfTrue="1" operator="containsText" text="x,xx">
      <formula>NOT(ISERROR(SEARCH("x,xx",B317)))</formula>
    </cfRule>
  </conditionalFormatting>
  <conditionalFormatting sqref="B326:B328">
    <cfRule type="containsText" dxfId="134" priority="455" stopIfTrue="1" operator="containsText" text="x,xx">
      <formula>NOT(ISERROR(SEARCH("x,xx",B326)))</formula>
    </cfRule>
  </conditionalFormatting>
  <conditionalFormatting sqref="B300:B301 B316">
    <cfRule type="containsText" dxfId="133" priority="451" stopIfTrue="1" operator="containsText" text="x,xx">
      <formula>NOT(ISERROR(SEARCH("x,xx",B300)))</formula>
    </cfRule>
  </conditionalFormatting>
  <conditionalFormatting sqref="B348">
    <cfRule type="containsText" dxfId="132" priority="457" stopIfTrue="1" operator="containsText" text="x,xx">
      <formula>NOT(ISERROR(SEARCH("x,xx",B348)))</formula>
    </cfRule>
  </conditionalFormatting>
  <conditionalFormatting sqref="B369:B371">
    <cfRule type="containsText" dxfId="131" priority="463" stopIfTrue="1" operator="containsText" text="x,xx">
      <formula>NOT(ISERROR(SEARCH("x,xx",B369)))</formula>
    </cfRule>
  </conditionalFormatting>
  <conditionalFormatting sqref="B320:B322">
    <cfRule type="containsText" dxfId="130" priority="453" stopIfTrue="1" operator="containsText" text="x,xx">
      <formula>NOT(ISERROR(SEARCH("x,xx",B320)))</formula>
    </cfRule>
  </conditionalFormatting>
  <conditionalFormatting sqref="B372">
    <cfRule type="containsText" dxfId="129" priority="464" stopIfTrue="1" operator="containsText" text="x,xx">
      <formula>NOT(ISERROR(SEARCH("x,xx",B372)))</formula>
    </cfRule>
  </conditionalFormatting>
  <conditionalFormatting sqref="B351:B353">
    <cfRule type="containsText" dxfId="128" priority="459" stopIfTrue="1" operator="containsText" text="x,xx">
      <formula>NOT(ISERROR(SEARCH("x,xx",B351)))</formula>
    </cfRule>
  </conditionalFormatting>
  <conditionalFormatting sqref="B298:B299">
    <cfRule type="containsText" dxfId="127" priority="450" stopIfTrue="1" operator="containsText" text="x,xx">
      <formula>NOT(ISERROR(SEARCH("x,xx",B298)))</formula>
    </cfRule>
  </conditionalFormatting>
  <conditionalFormatting sqref="B359 B362:B363">
    <cfRule type="containsText" dxfId="126" priority="460" stopIfTrue="1" operator="containsText" text="x,xx">
      <formula>NOT(ISERROR(SEARCH("x,xx",B359)))</formula>
    </cfRule>
  </conditionalFormatting>
  <conditionalFormatting sqref="B364:B366">
    <cfRule type="containsText" dxfId="125" priority="461" stopIfTrue="1" operator="containsText" text="x,xx">
      <formula>NOT(ISERROR(SEARCH("x,xx",B364)))</formula>
    </cfRule>
  </conditionalFormatting>
  <conditionalFormatting sqref="B276:B278">
    <cfRule type="containsText" dxfId="124" priority="437" stopIfTrue="1" operator="containsText" text="x,xx">
      <formula>NOT(ISERROR(SEARCH("x,xx",B276)))</formula>
    </cfRule>
  </conditionalFormatting>
  <conditionalFormatting sqref="B291:B293">
    <cfRule type="containsText" dxfId="123" priority="447" stopIfTrue="1" operator="containsText" text="x,xx">
      <formula>NOT(ISERROR(SEARCH("x,xx",B291)))</formula>
    </cfRule>
  </conditionalFormatting>
  <conditionalFormatting sqref="B288:B290">
    <cfRule type="containsText" dxfId="122" priority="446" stopIfTrue="1" operator="containsText" text="x,xx">
      <formula>NOT(ISERROR(SEARCH("x,xx",B288)))</formula>
    </cfRule>
  </conditionalFormatting>
  <conditionalFormatting sqref="B285:B287">
    <cfRule type="containsText" dxfId="121" priority="445" stopIfTrue="1" operator="containsText" text="x,xx">
      <formula>NOT(ISERROR(SEARCH("x,xx",B285)))</formula>
    </cfRule>
  </conditionalFormatting>
  <conditionalFormatting sqref="B294:B296">
    <cfRule type="containsText" dxfId="120" priority="448" stopIfTrue="1" operator="containsText" text="x,xx">
      <formula>NOT(ISERROR(SEARCH("x,xx",B294)))</formula>
    </cfRule>
  </conditionalFormatting>
  <conditionalFormatting sqref="B297">
    <cfRule type="containsText" dxfId="119" priority="449" stopIfTrue="1" operator="containsText" text="x,xx">
      <formula>NOT(ISERROR(SEARCH("x,xx",B297)))</formula>
    </cfRule>
  </conditionalFormatting>
  <conditionalFormatting sqref="B232:B233">
    <cfRule type="containsText" dxfId="118" priority="432" stopIfTrue="1" operator="containsText" text="x,xx">
      <formula>NOT(ISERROR(SEARCH("x,xx",B232)))</formula>
    </cfRule>
  </conditionalFormatting>
  <conditionalFormatting sqref="B218:B220">
    <cfRule type="containsText" dxfId="117" priority="431" stopIfTrue="1" operator="containsText" text="x,xx">
      <formula>NOT(ISERROR(SEARCH("x,xx",B218)))</formula>
    </cfRule>
  </conditionalFormatting>
  <conditionalFormatting sqref="B240:B241">
    <cfRule type="containsText" dxfId="116" priority="436" stopIfTrue="1" operator="containsText" text="x,xx">
      <formula>NOT(ISERROR(SEARCH("x,xx",B240)))</formula>
    </cfRule>
  </conditionalFormatting>
  <conditionalFormatting sqref="B209:B211">
    <cfRule type="containsText" dxfId="115" priority="427" stopIfTrue="1" operator="containsText" text="x,xx">
      <formula>NOT(ISERROR(SEARCH("x,xx",B209)))</formula>
    </cfRule>
  </conditionalFormatting>
  <conditionalFormatting sqref="B235:B236">
    <cfRule type="containsText" dxfId="114" priority="434" stopIfTrue="1" operator="containsText" text="x,xx">
      <formula>NOT(ISERROR(SEARCH("x,xx",B235)))</formula>
    </cfRule>
  </conditionalFormatting>
  <conditionalFormatting sqref="B237:B239">
    <cfRule type="containsText" dxfId="113" priority="435" stopIfTrue="1" operator="containsText" text="x,xx">
      <formula>NOT(ISERROR(SEARCH("x,xx",B237)))</formula>
    </cfRule>
  </conditionalFormatting>
  <conditionalFormatting sqref="B234">
    <cfRule type="containsText" dxfId="112" priority="433" stopIfTrue="1" operator="containsText" text="x,xx">
      <formula>NOT(ISERROR(SEARCH("x,xx",B234)))</formula>
    </cfRule>
  </conditionalFormatting>
  <conditionalFormatting sqref="B377">
    <cfRule type="containsText" dxfId="111" priority="422" stopIfTrue="1" operator="containsText" text="x,xx">
      <formula>NOT(ISERROR(SEARCH("x,xx",B377)))</formula>
    </cfRule>
  </conditionalFormatting>
  <conditionalFormatting sqref="B134 F134">
    <cfRule type="containsText" dxfId="110" priority="425" stopIfTrue="1" operator="containsText" text="x,xx">
      <formula>NOT(ISERROR(SEARCH("x,xx",B134)))</formula>
    </cfRule>
  </conditionalFormatting>
  <conditionalFormatting sqref="B376">
    <cfRule type="containsText" dxfId="109" priority="418" stopIfTrue="1" operator="containsText" text="x,xx">
      <formula>NOT(ISERROR(SEARCH("x,xx",B376)))</formula>
    </cfRule>
  </conditionalFormatting>
  <conditionalFormatting sqref="B208">
    <cfRule type="containsText" dxfId="108" priority="426" stopIfTrue="1" operator="containsText" text="x,xx">
      <formula>NOT(ISERROR(SEARCH("x,xx",B208)))</formula>
    </cfRule>
  </conditionalFormatting>
  <conditionalFormatting sqref="B374">
    <cfRule type="containsText" dxfId="107" priority="423" stopIfTrue="1" operator="containsText" text="x,xx">
      <formula>NOT(ISERROR(SEARCH("x,xx",B374)))</formula>
    </cfRule>
  </conditionalFormatting>
  <conditionalFormatting sqref="F37 B37">
    <cfRule type="containsText" dxfId="106" priority="373" stopIfTrue="1" operator="containsText" text="x,xx">
      <formula>NOT(ISERROR(SEARCH("x,xx",B37)))</formula>
    </cfRule>
  </conditionalFormatting>
  <conditionalFormatting sqref="B375">
    <cfRule type="containsText" dxfId="105" priority="420" stopIfTrue="1" operator="containsText" text="x,xx">
      <formula>NOT(ISERROR(SEARCH("x,xx",B375)))</formula>
    </cfRule>
  </conditionalFormatting>
  <conditionalFormatting sqref="F34 B34">
    <cfRule type="containsText" dxfId="104" priority="385" stopIfTrue="1" operator="containsText" text="x,xx">
      <formula>NOT(ISERROR(SEARCH("x,xx",B34)))</formula>
    </cfRule>
  </conditionalFormatting>
  <conditionalFormatting sqref="B30 B32 F32">
    <cfRule type="containsText" dxfId="103" priority="387" stopIfTrue="1" operator="containsText" text="x,xx">
      <formula>NOT(ISERROR(SEARCH("x,xx",B30)))</formula>
    </cfRule>
  </conditionalFormatting>
  <conditionalFormatting sqref="F33 B33">
    <cfRule type="containsText" dxfId="102" priority="382" stopIfTrue="1" operator="containsText" text="x,xx">
      <formula>NOT(ISERROR(SEARCH("x,xx",B33)))</formula>
    </cfRule>
  </conditionalFormatting>
  <conditionalFormatting sqref="B36 F36">
    <cfRule type="containsText" dxfId="101" priority="376" stopIfTrue="1" operator="containsText" text="x,xx">
      <formula>NOT(ISERROR(SEARCH("x,xx",B36)))</formula>
    </cfRule>
  </conditionalFormatting>
  <conditionalFormatting sqref="F29 F31 B29 B31">
    <cfRule type="containsText" dxfId="100" priority="386" stopIfTrue="1" operator="containsText" text="x,xx">
      <formula>NOT(ISERROR(SEARCH("x,xx",B29)))</formula>
    </cfRule>
  </conditionalFormatting>
  <conditionalFormatting sqref="F41 B41 B43:B44 F43:F44 F46:F47 B46:B47 B49">
    <cfRule type="containsText" dxfId="99" priority="365" stopIfTrue="1" operator="containsText" text="x,xx">
      <formula>NOT(ISERROR(SEARCH("x,xx",B41)))</formula>
    </cfRule>
  </conditionalFormatting>
  <conditionalFormatting sqref="B42 F42">
    <cfRule type="containsText" dxfId="98" priority="356" stopIfTrue="1" operator="containsText" text="x,xx">
      <formula>NOT(ISERROR(SEARCH("x,xx",B42)))</formula>
    </cfRule>
  </conditionalFormatting>
  <conditionalFormatting sqref="F35 B35">
    <cfRule type="containsText" dxfId="97" priority="375" stopIfTrue="1" operator="containsText" text="x,xx">
      <formula>NOT(ISERROR(SEARCH("x,xx",B35)))</formula>
    </cfRule>
  </conditionalFormatting>
  <conditionalFormatting sqref="F38 B38">
    <cfRule type="containsText" dxfId="96" priority="374" stopIfTrue="1" operator="containsText" text="x,xx">
      <formula>NOT(ISERROR(SEARCH("x,xx",B38)))</formula>
    </cfRule>
  </conditionalFormatting>
  <conditionalFormatting sqref="B45 F45">
    <cfRule type="containsText" dxfId="95" priority="350" stopIfTrue="1" operator="containsText" text="x,xx">
      <formula>NOT(ISERROR(SEARCH("x,xx",B45)))</formula>
    </cfRule>
  </conditionalFormatting>
  <conditionalFormatting sqref="B50">
    <cfRule type="containsText" dxfId="94" priority="341" stopIfTrue="1" operator="containsText" text="x,xx">
      <formula>NOT(ISERROR(SEARCH("x,xx",B50)))</formula>
    </cfRule>
  </conditionalFormatting>
  <conditionalFormatting sqref="B56 F56">
    <cfRule type="containsText" dxfId="93" priority="319" stopIfTrue="1" operator="containsText" text="x,xx">
      <formula>NOT(ISERROR(SEARCH("x,xx",B56)))</formula>
    </cfRule>
  </conditionalFormatting>
  <conditionalFormatting sqref="B54 F54">
    <cfRule type="containsText" dxfId="92" priority="321" stopIfTrue="1" operator="containsText" text="x,xx">
      <formula>NOT(ISERROR(SEARCH("x,xx",B54)))</formula>
    </cfRule>
  </conditionalFormatting>
  <conditionalFormatting sqref="B40 F40">
    <cfRule type="containsText" dxfId="91" priority="358" stopIfTrue="1" operator="containsText" text="x,xx">
      <formula>NOT(ISERROR(SEARCH("x,xx",B40)))</formula>
    </cfRule>
  </conditionalFormatting>
  <conditionalFormatting sqref="B52">
    <cfRule type="containsText" dxfId="90" priority="336" stopIfTrue="1" operator="containsText" text="x,xx">
      <formula>NOT(ISERROR(SEARCH("x,xx",B52)))</formula>
    </cfRule>
  </conditionalFormatting>
  <conditionalFormatting sqref="B48 F48">
    <cfRule type="containsText" dxfId="89" priority="344" stopIfTrue="1" operator="containsText" text="x,xx">
      <formula>NOT(ISERROR(SEARCH("x,xx",B48)))</formula>
    </cfRule>
  </conditionalFormatting>
  <conditionalFormatting sqref="B61:B65 F63:F65">
    <cfRule type="containsText" dxfId="88" priority="310" stopIfTrue="1" operator="containsText" text="x,xx">
      <formula>NOT(ISERROR(SEARCH("x,xx",B61)))</formula>
    </cfRule>
  </conditionalFormatting>
  <conditionalFormatting sqref="F67 B67">
    <cfRule type="containsText" dxfId="87" priority="298" stopIfTrue="1" operator="containsText" text="x,xx">
      <formula>NOT(ISERROR(SEARCH("x,xx",B67)))</formula>
    </cfRule>
  </conditionalFormatting>
  <conditionalFormatting sqref="B108">
    <cfRule type="containsText" dxfId="86" priority="251" stopIfTrue="1" operator="containsText" text="x,xx">
      <formula>NOT(ISERROR(SEARCH("x,xx",B108)))</formula>
    </cfRule>
  </conditionalFormatting>
  <conditionalFormatting sqref="F53 B53">
    <cfRule type="containsText" dxfId="85" priority="328" stopIfTrue="1" operator="containsText" text="x,xx">
      <formula>NOT(ISERROR(SEARCH("x,xx",B53)))</formula>
    </cfRule>
  </conditionalFormatting>
  <conditionalFormatting sqref="B87:B97 F87:F91 F93:F95 F100 B100">
    <cfRule type="containsText" dxfId="84" priority="265" stopIfTrue="1" operator="containsText" text="x,xx">
      <formula>NOT(ISERROR(SEARCH("x,xx",B87)))</formula>
    </cfRule>
  </conditionalFormatting>
  <conditionalFormatting sqref="B71:B72 F71:F72">
    <cfRule type="containsText" dxfId="83" priority="280" stopIfTrue="1" operator="containsText" text="x,xx">
      <formula>NOT(ISERROR(SEARCH("x,xx",B71)))</formula>
    </cfRule>
  </conditionalFormatting>
  <conditionalFormatting sqref="B69 F69">
    <cfRule type="containsText" dxfId="82" priority="296" stopIfTrue="1" operator="containsText" text="x,xx">
      <formula>NOT(ISERROR(SEARCH("x,xx",B69)))</formula>
    </cfRule>
  </conditionalFormatting>
  <conditionalFormatting sqref="F55 B55 B57:B59 F57:F59">
    <cfRule type="containsText" dxfId="81" priority="327" stopIfTrue="1" operator="containsText" text="x,xx">
      <formula>NOT(ISERROR(SEARCH("x,xx",B55)))</formula>
    </cfRule>
  </conditionalFormatting>
  <conditionalFormatting sqref="B70 F70 F73:F77 B73:B77">
    <cfRule type="containsText" dxfId="80" priority="299" stopIfTrue="1" operator="containsText" text="x,xx">
      <formula>NOT(ISERROR(SEARCH("x,xx",B70)))</formula>
    </cfRule>
  </conditionalFormatting>
  <conditionalFormatting sqref="F81:F85 B81:B85">
    <cfRule type="containsText" dxfId="79" priority="273" stopIfTrue="1" operator="containsText" text="x,xx">
      <formula>NOT(ISERROR(SEARCH("x,xx",B81)))</formula>
    </cfRule>
  </conditionalFormatting>
  <conditionalFormatting sqref="B68 F68">
    <cfRule type="containsText" dxfId="78" priority="286" stopIfTrue="1" operator="containsText" text="x,xx">
      <formula>NOT(ISERROR(SEARCH("x,xx",B68)))</formula>
    </cfRule>
  </conditionalFormatting>
  <conditionalFormatting sqref="F78:F79 B78:B79">
    <cfRule type="containsText" dxfId="77" priority="278" stopIfTrue="1" operator="containsText" text="x,xx">
      <formula>NOT(ISERROR(SEARCH("x,xx",B78)))</formula>
    </cfRule>
  </conditionalFormatting>
  <conditionalFormatting sqref="B80 F80">
    <cfRule type="containsText" dxfId="76" priority="272" stopIfTrue="1" operator="containsText" text="x,xx">
      <formula>NOT(ISERROR(SEARCH("x,xx",B80)))</formula>
    </cfRule>
  </conditionalFormatting>
  <conditionalFormatting sqref="F108">
    <cfRule type="containsText" dxfId="75" priority="252" stopIfTrue="1" operator="containsText" text="x,xx">
      <formula>NOT(ISERROR(SEARCH("x,xx",F108)))</formula>
    </cfRule>
  </conditionalFormatting>
  <conditionalFormatting sqref="F86 B86 B101 F101">
    <cfRule type="containsText" dxfId="74" priority="270" stopIfTrue="1" operator="containsText" text="x,xx">
      <formula>NOT(ISERROR(SEARCH("x,xx",B86)))</formula>
    </cfRule>
  </conditionalFormatting>
  <conditionalFormatting sqref="F103 B103">
    <cfRule type="containsText" dxfId="73" priority="249" stopIfTrue="1" operator="containsText" text="x,xx">
      <formula>NOT(ISERROR(SEARCH("x,xx",B103)))</formula>
    </cfRule>
  </conditionalFormatting>
  <conditionalFormatting sqref="B105:B106 F105:F106">
    <cfRule type="containsText" dxfId="72" priority="250" stopIfTrue="1" operator="containsText" text="x,xx">
      <formula>NOT(ISERROR(SEARCH("x,xx",B105)))</formula>
    </cfRule>
  </conditionalFormatting>
  <conditionalFormatting sqref="B116">
    <cfRule type="containsText" dxfId="71" priority="226" stopIfTrue="1" operator="containsText" text="x,xx">
      <formula>NOT(ISERROR(SEARCH("x,xx",B116)))</formula>
    </cfRule>
  </conditionalFormatting>
  <conditionalFormatting sqref="B104 F104">
    <cfRule type="containsText" dxfId="70" priority="247" stopIfTrue="1" operator="containsText" text="x,xx">
      <formula>NOT(ISERROR(SEARCH("x,xx",B104)))</formula>
    </cfRule>
  </conditionalFormatting>
  <conditionalFormatting sqref="F110 B110">
    <cfRule type="containsText" dxfId="69" priority="224" stopIfTrue="1" operator="containsText" text="x,xx">
      <formula>NOT(ISERROR(SEARCH("x,xx",B110)))</formula>
    </cfRule>
  </conditionalFormatting>
  <conditionalFormatting sqref="B113 F115 B115">
    <cfRule type="containsText" dxfId="68" priority="225" stopIfTrue="1" operator="containsText" text="x,xx">
      <formula>NOT(ISERROR(SEARCH("x,xx",B113)))</formula>
    </cfRule>
  </conditionalFormatting>
  <conditionalFormatting sqref="B107 F107">
    <cfRule type="containsText" dxfId="67" priority="237" stopIfTrue="1" operator="containsText" text="x,xx">
      <formula>NOT(ISERROR(SEARCH("x,xx",B107)))</formula>
    </cfRule>
  </conditionalFormatting>
  <conditionalFormatting sqref="B112">
    <cfRule type="containsText" dxfId="66" priority="222" stopIfTrue="1" operator="containsText" text="x,xx">
      <formula>NOT(ISERROR(SEARCH("x,xx",B112)))</formula>
    </cfRule>
  </conditionalFormatting>
  <conditionalFormatting sqref="B117">
    <cfRule type="containsText" dxfId="65" priority="219" stopIfTrue="1" operator="containsText" text="x,xx">
      <formula>NOT(ISERROR(SEARCH("x,xx",B117)))</formula>
    </cfRule>
  </conditionalFormatting>
  <conditionalFormatting sqref="B118 F118">
    <cfRule type="containsText" dxfId="64" priority="228" stopIfTrue="1" operator="containsText" text="x,xx">
      <formula>NOT(ISERROR(SEARCH("x,xx",B118)))</formula>
    </cfRule>
  </conditionalFormatting>
  <conditionalFormatting sqref="B124 F124">
    <cfRule type="containsText" dxfId="63" priority="189" stopIfTrue="1" operator="containsText" text="x,xx">
      <formula>NOT(ISERROR(SEARCH("x,xx",B124)))</formula>
    </cfRule>
  </conditionalFormatting>
  <conditionalFormatting sqref="B111 F111">
    <cfRule type="containsText" dxfId="62" priority="212" stopIfTrue="1" operator="containsText" text="x,xx">
      <formula>NOT(ISERROR(SEARCH("x,xx",B111)))</formula>
    </cfRule>
  </conditionalFormatting>
  <conditionalFormatting sqref="B122 F125 B125">
    <cfRule type="containsText" dxfId="61" priority="195" stopIfTrue="1" operator="containsText" text="x,xx">
      <formula>NOT(ISERROR(SEARCH("x,xx",B122)))</formula>
    </cfRule>
  </conditionalFormatting>
  <conditionalFormatting sqref="F119 B119">
    <cfRule type="containsText" dxfId="60" priority="194" stopIfTrue="1" operator="containsText" text="x,xx">
      <formula>NOT(ISERROR(SEARCH("x,xx",B119)))</formula>
    </cfRule>
  </conditionalFormatting>
  <conditionalFormatting sqref="B114 F114">
    <cfRule type="containsText" dxfId="59" priority="210" stopIfTrue="1" operator="containsText" text="x,xx">
      <formula>NOT(ISERROR(SEARCH("x,xx",B114)))</formula>
    </cfRule>
  </conditionalFormatting>
  <conditionalFormatting sqref="B109 F109">
    <cfRule type="containsText" dxfId="58" priority="244" stopIfTrue="1" operator="containsText" text="x,xx">
      <formula>NOT(ISERROR(SEARCH("x,xx",B109)))</formula>
    </cfRule>
  </conditionalFormatting>
  <conditionalFormatting sqref="B120 F120">
    <cfRule type="containsText" dxfId="57" priority="191" stopIfTrue="1" operator="containsText" text="x,xx">
      <formula>NOT(ISERROR(SEARCH("x,xx",B120)))</formula>
    </cfRule>
  </conditionalFormatting>
  <conditionalFormatting sqref="B127 F127">
    <cfRule type="containsText" dxfId="56" priority="166" stopIfTrue="1" operator="containsText" text="x,xx">
      <formula>NOT(ISERROR(SEARCH("x,xx",B127)))</formula>
    </cfRule>
  </conditionalFormatting>
  <conditionalFormatting sqref="B121 F121">
    <cfRule type="containsText" dxfId="55" priority="193" stopIfTrue="1" operator="containsText" text="x,xx">
      <formula>NOT(ISERROR(SEARCH("x,xx",B121)))</formula>
    </cfRule>
  </conditionalFormatting>
  <conditionalFormatting sqref="B123 F123">
    <cfRule type="containsText" dxfId="54" priority="175" stopIfTrue="1" operator="containsText" text="x,xx">
      <formula>NOT(ISERROR(SEARCH("x,xx",B123)))</formula>
    </cfRule>
  </conditionalFormatting>
  <conditionalFormatting sqref="B129 F129">
    <cfRule type="containsText" dxfId="53" priority="157" stopIfTrue="1" operator="containsText" text="x,xx">
      <formula>NOT(ISERROR(SEARCH("x,xx",B129)))</formula>
    </cfRule>
  </conditionalFormatting>
  <conditionalFormatting sqref="F138:F143 B138:B151 B153:B154 F153:F154 F156:F157 B156:B158 F145:F150">
    <cfRule type="containsText" dxfId="52" priority="159" stopIfTrue="1" operator="containsText" text="x,xx">
      <formula>NOT(ISERROR(SEARCH("x,xx",B138)))</formula>
    </cfRule>
  </conditionalFormatting>
  <conditionalFormatting sqref="F61">
    <cfRule type="containsText" dxfId="51" priority="124" stopIfTrue="1" operator="containsText" text="x,xx">
      <formula>NOT(ISERROR(SEARCH("x,xx",F61)))</formula>
    </cfRule>
  </conditionalFormatting>
  <conditionalFormatting sqref="F151">
    <cfRule type="containsText" dxfId="50" priority="116" stopIfTrue="1" operator="containsText" text="x,xx">
      <formula>NOT(ISERROR(SEARCH("x,xx",F151)))</formula>
    </cfRule>
  </conditionalFormatting>
  <conditionalFormatting sqref="B135 F135">
    <cfRule type="containsText" dxfId="49" priority="155" stopIfTrue="1" operator="containsText" text="x,xx">
      <formula>NOT(ISERROR(SEARCH("x,xx",B135)))</formula>
    </cfRule>
  </conditionalFormatting>
  <conditionalFormatting sqref="F126 B126">
    <cfRule type="containsText" dxfId="48" priority="167" stopIfTrue="1" operator="containsText" text="x,xx">
      <formula>NOT(ISERROR(SEARCH("x,xx",B126)))</formula>
    </cfRule>
  </conditionalFormatting>
  <conditionalFormatting sqref="F122">
    <cfRule type="containsText" dxfId="47" priority="122" stopIfTrue="1" operator="containsText" text="x,xx">
      <formula>NOT(ISERROR(SEARCH("x,xx",F122)))</formula>
    </cfRule>
  </conditionalFormatting>
  <conditionalFormatting sqref="F96:F97">
    <cfRule type="containsText" dxfId="46" priority="114" stopIfTrue="1" operator="containsText" text="x,xx">
      <formula>NOT(ISERROR(SEARCH("x,xx",F96)))</formula>
    </cfRule>
  </conditionalFormatting>
  <conditionalFormatting sqref="B152 F152">
    <cfRule type="containsText" dxfId="45" priority="153" stopIfTrue="1" operator="containsText" text="x,xx">
      <formula>NOT(ISERROR(SEARCH("x,xx",B152)))</formula>
    </cfRule>
  </conditionalFormatting>
  <conditionalFormatting sqref="F144">
    <cfRule type="containsText" dxfId="44" priority="117" stopIfTrue="1" operator="containsText" text="x,xx">
      <formula>NOT(ISERROR(SEARCH("x,xx",F144)))</formula>
    </cfRule>
  </conditionalFormatting>
  <conditionalFormatting sqref="B155 F155">
    <cfRule type="containsText" dxfId="43" priority="151" stopIfTrue="1" operator="containsText" text="x,xx">
      <formula>NOT(ISERROR(SEARCH("x,xx",B155)))</formula>
    </cfRule>
  </conditionalFormatting>
  <conditionalFormatting sqref="F92">
    <cfRule type="containsText" dxfId="42" priority="115" stopIfTrue="1" operator="containsText" text="x,xx">
      <formula>NOT(ISERROR(SEARCH("x,xx",F92)))</formula>
    </cfRule>
  </conditionalFormatting>
  <conditionalFormatting sqref="F158">
    <cfRule type="containsText" dxfId="41" priority="121" stopIfTrue="1" operator="containsText" text="x,xx">
      <formula>NOT(ISERROR(SEARCH("x,xx",F158)))</formula>
    </cfRule>
  </conditionalFormatting>
  <conditionalFormatting sqref="B221:B231">
    <cfRule type="containsText" dxfId="40" priority="112" stopIfTrue="1" operator="containsText" text="x,xx">
      <formula>NOT(ISERROR(SEARCH("x,xx",B221)))</formula>
    </cfRule>
  </conditionalFormatting>
  <conditionalFormatting sqref="B280">
    <cfRule type="containsText" dxfId="39" priority="108" stopIfTrue="1" operator="containsText" text="x,xx">
      <formula>NOT(ISERROR(SEARCH("x,xx",B280)))</formula>
    </cfRule>
  </conditionalFormatting>
  <conditionalFormatting sqref="B281">
    <cfRule type="containsText" dxfId="38" priority="107" stopIfTrue="1" operator="containsText" text="x,xx">
      <formula>NOT(ISERROR(SEARCH("x,xx",B281)))</formula>
    </cfRule>
  </conditionalFormatting>
  <conditionalFormatting sqref="B302:B315">
    <cfRule type="containsText" dxfId="37" priority="106" stopIfTrue="1" operator="containsText" text="x,xx">
      <formula>NOT(ISERROR(SEARCH("x,xx",B302)))</formula>
    </cfRule>
  </conditionalFormatting>
  <conditionalFormatting sqref="B331:B344">
    <cfRule type="containsText" dxfId="36" priority="105" stopIfTrue="1" operator="containsText" text="x,xx">
      <formula>NOT(ISERROR(SEARCH("x,xx",B331)))</formula>
    </cfRule>
  </conditionalFormatting>
  <conditionalFormatting sqref="B346">
    <cfRule type="containsText" dxfId="35" priority="104" stopIfTrue="1" operator="containsText" text="x,xx">
      <formula>NOT(ISERROR(SEARCH("x,xx",B346)))</formula>
    </cfRule>
  </conditionalFormatting>
  <conditionalFormatting sqref="B347">
    <cfRule type="containsText" dxfId="34" priority="103" stopIfTrue="1" operator="containsText" text="x,xx">
      <formula>NOT(ISERROR(SEARCH("x,xx",B347)))</formula>
    </cfRule>
  </conditionalFormatting>
  <conditionalFormatting sqref="B354:B358">
    <cfRule type="containsText" dxfId="33" priority="102" stopIfTrue="1" operator="containsText" text="x,xx">
      <formula>NOT(ISERROR(SEARCH("x,xx",B354)))</formula>
    </cfRule>
  </conditionalFormatting>
  <conditionalFormatting sqref="B360">
    <cfRule type="containsText" dxfId="32" priority="101" stopIfTrue="1" operator="containsText" text="x,xx">
      <formula>NOT(ISERROR(SEARCH("x,xx",B360)))</formula>
    </cfRule>
  </conditionalFormatting>
  <conditionalFormatting sqref="B361">
    <cfRule type="containsText" dxfId="31" priority="100" stopIfTrue="1" operator="containsText" text="x,xx">
      <formula>NOT(ISERROR(SEARCH("x,xx",B361)))</formula>
    </cfRule>
  </conditionalFormatting>
  <conditionalFormatting sqref="B66">
    <cfRule type="containsText" dxfId="30" priority="84" stopIfTrue="1" operator="containsText" text="x,xx">
      <formula>NOT(ISERROR(SEARCH("x,xx",B66)))</formula>
    </cfRule>
  </conditionalFormatting>
  <conditionalFormatting sqref="F66">
    <cfRule type="containsText" dxfId="29" priority="80" stopIfTrue="1" operator="containsText" text="x,xx">
      <formula>NOT(ISERROR(SEARCH("x,xx",F66)))</formula>
    </cfRule>
  </conditionalFormatting>
  <conditionalFormatting sqref="B171">
    <cfRule type="containsText" dxfId="28" priority="79" stopIfTrue="1" operator="containsText" text="x,xx">
      <formula>NOT(ISERROR(SEARCH("x,xx",B171)))</formula>
    </cfRule>
  </conditionalFormatting>
  <conditionalFormatting sqref="B168:B170">
    <cfRule type="containsText" dxfId="27" priority="78" stopIfTrue="1" operator="containsText" text="x,xx">
      <formula>NOT(ISERROR(SEARCH("x,xx",B168)))</formula>
    </cfRule>
  </conditionalFormatting>
  <conditionalFormatting sqref="F167 B167">
    <cfRule type="containsText" dxfId="26" priority="77" stopIfTrue="1" operator="containsText" text="x,xx">
      <formula>NOT(ISERROR(SEARCH("x,xx",B167)))</formula>
    </cfRule>
  </conditionalFormatting>
  <conditionalFormatting sqref="B177">
    <cfRule type="containsText" dxfId="25" priority="76" stopIfTrue="1" operator="containsText" text="x,xx">
      <formula>NOT(ISERROR(SEARCH("x,xx",B177)))</formula>
    </cfRule>
  </conditionalFormatting>
  <conditionalFormatting sqref="B173:B176">
    <cfRule type="containsText" dxfId="24" priority="75" stopIfTrue="1" operator="containsText" text="x,xx">
      <formula>NOT(ISERROR(SEARCH("x,xx",B173)))</formula>
    </cfRule>
  </conditionalFormatting>
  <conditionalFormatting sqref="F172 B172">
    <cfRule type="containsText" dxfId="23" priority="74" stopIfTrue="1" operator="containsText" text="x,xx">
      <formula>NOT(ISERROR(SEARCH("x,xx",B172)))</formula>
    </cfRule>
  </conditionalFormatting>
  <conditionalFormatting sqref="B165">
    <cfRule type="containsText" dxfId="22" priority="70" stopIfTrue="1" operator="containsText" text="x,xx">
      <formula>NOT(ISERROR(SEARCH("x,xx",B165)))</formula>
    </cfRule>
  </conditionalFormatting>
  <conditionalFormatting sqref="B178:B179">
    <cfRule type="containsText" dxfId="21" priority="56" stopIfTrue="1" operator="containsText" text="x,xx">
      <formula>NOT(ISERROR(SEARCH("x,xx",B178)))</formula>
    </cfRule>
  </conditionalFormatting>
  <conditionalFormatting sqref="B180">
    <cfRule type="containsText" dxfId="20" priority="54" stopIfTrue="1" operator="containsText" text="x,xx">
      <formula>NOT(ISERROR(SEARCH("x,xx",B180)))</formula>
    </cfRule>
  </conditionalFormatting>
  <conditionalFormatting sqref="B181">
    <cfRule type="containsText" dxfId="19" priority="55" stopIfTrue="1" operator="containsText" text="x,xx">
      <formula>NOT(ISERROR(SEARCH("x,xx",B181)))</formula>
    </cfRule>
  </conditionalFormatting>
  <conditionalFormatting sqref="B202">
    <cfRule type="containsText" dxfId="18" priority="47" stopIfTrue="1" operator="containsText" text="x,xx">
      <formula>NOT(ISERROR(SEARCH("x,xx",B202)))</formula>
    </cfRule>
  </conditionalFormatting>
  <conditionalFormatting sqref="F182 B182">
    <cfRule type="containsText" dxfId="17" priority="42" stopIfTrue="1" operator="containsText" text="x,xx">
      <formula>NOT(ISERROR(SEARCH("x,xx",B182)))</formula>
    </cfRule>
  </conditionalFormatting>
  <conditionalFormatting sqref="B199 B201">
    <cfRule type="containsText" dxfId="16" priority="46" stopIfTrue="1" operator="containsText" text="x,xx">
      <formula>NOT(ISERROR(SEARCH("x,xx",B199)))</formula>
    </cfRule>
  </conditionalFormatting>
  <conditionalFormatting sqref="B193">
    <cfRule type="containsText" dxfId="15" priority="37" stopIfTrue="1" operator="containsText" text="x,xx">
      <formula>NOT(ISERROR(SEARCH("x,xx",B193)))</formula>
    </cfRule>
  </conditionalFormatting>
  <conditionalFormatting sqref="F184:F185 B184:B185">
    <cfRule type="containsText" dxfId="14" priority="40" stopIfTrue="1" operator="containsText" text="x,xx">
      <formula>NOT(ISERROR(SEARCH("x,xx",B184)))</formula>
    </cfRule>
  </conditionalFormatting>
  <conditionalFormatting sqref="B187:B190">
    <cfRule type="containsText" dxfId="13" priority="39" stopIfTrue="1" operator="containsText" text="x,xx">
      <formula>NOT(ISERROR(SEARCH("x,xx",B187)))</formula>
    </cfRule>
  </conditionalFormatting>
  <conditionalFormatting sqref="F198 B198">
    <cfRule type="containsText" dxfId="12" priority="45" stopIfTrue="1" operator="containsText" text="x,xx">
      <formula>NOT(ISERROR(SEARCH("x,xx",B198)))</formula>
    </cfRule>
  </conditionalFormatting>
  <conditionalFormatting sqref="B191">
    <cfRule type="containsText" dxfId="11" priority="44" stopIfTrue="1" operator="containsText" text="x,xx">
      <formula>NOT(ISERROR(SEARCH("x,xx",B191)))</formula>
    </cfRule>
  </conditionalFormatting>
  <conditionalFormatting sqref="F192 B192">
    <cfRule type="containsText" dxfId="10" priority="36" stopIfTrue="1" operator="containsText" text="x,xx">
      <formula>NOT(ISERROR(SEARCH("x,xx",B192)))</formula>
    </cfRule>
  </conditionalFormatting>
  <conditionalFormatting sqref="B194:B197">
    <cfRule type="containsText" dxfId="9" priority="35" stopIfTrue="1" operator="containsText" text="x,xx">
      <formula>NOT(ISERROR(SEARCH("x,xx",B194)))</formula>
    </cfRule>
  </conditionalFormatting>
  <conditionalFormatting sqref="B183 B186">
    <cfRule type="containsText" dxfId="8" priority="43" stopIfTrue="1" operator="containsText" text="x,xx">
      <formula>NOT(ISERROR(SEARCH("x,xx",B183)))</formula>
    </cfRule>
  </conditionalFormatting>
  <conditionalFormatting sqref="F200 B200">
    <cfRule type="containsText" dxfId="7" priority="26" stopIfTrue="1" operator="containsText" text="x,xx">
      <formula>NOT(ISERROR(SEARCH("x,xx",B200)))</formula>
    </cfRule>
  </conditionalFormatting>
  <conditionalFormatting sqref="F62">
    <cfRule type="containsText" dxfId="6" priority="22" stopIfTrue="1" operator="containsText" text="x,xx">
      <formula>NOT(ISERROR(SEARCH("x,xx",F62)))</formula>
    </cfRule>
  </conditionalFormatting>
  <conditionalFormatting sqref="F26:F27">
    <cfRule type="containsText" dxfId="5" priority="21" stopIfTrue="1" operator="containsText" text="x,xx">
      <formula>NOT(ISERROR(SEARCH("x,xx",F26)))</formula>
    </cfRule>
  </conditionalFormatting>
  <conditionalFormatting sqref="B26:B28">
    <cfRule type="containsText" dxfId="4" priority="20" stopIfTrue="1" operator="containsText" text="x,xx">
      <formula>NOT(ISERROR(SEARCH("x,xx",B26)))</formula>
    </cfRule>
  </conditionalFormatting>
  <conditionalFormatting sqref="B98:B99">
    <cfRule type="containsText" dxfId="3" priority="18" stopIfTrue="1" operator="containsText" text="x,xx">
      <formula>NOT(ISERROR(SEARCH("x,xx",B98)))</formula>
    </cfRule>
  </conditionalFormatting>
  <conditionalFormatting sqref="F98:F99">
    <cfRule type="containsText" dxfId="2" priority="3" stopIfTrue="1" operator="containsText" text="x,xx">
      <formula>NOT(ISERROR(SEARCH("x,xx",F98)))</formula>
    </cfRule>
  </conditionalFormatting>
  <conditionalFormatting sqref="E1:F1048576">
    <cfRule type="cellIs" dxfId="1" priority="2" operator="equal">
      <formula>"x,xx"</formula>
    </cfRule>
    <cfRule type="cellIs" dxfId="0" priority="1" operator="equal">
      <formula>""""""</formula>
    </cfRule>
  </conditionalFormatting>
  <printOptions horizontalCentered="1"/>
  <pageMargins left="0.39370078740157483" right="0.39370078740157483" top="0.98425196850393704" bottom="0.98425196850393704" header="0.31496062992125984" footer="0.31496062992125984"/>
  <pageSetup paperSize="9" scale="86" fitToHeight="20" orientation="landscape" r:id="rId1"/>
  <headerFooter>
    <oddHeader>&amp;L
&amp;G&amp;C&amp;"-,Negrito"&amp;11&amp;K03+000
&amp;K03+055UNIDADE DE ENGENHARIA&amp;R&amp;"-,Negrito"&amp;12&amp;K03+000
&amp;10&amp;K03+055PROCESSO Nº 0000510/2020</oddHeader>
    <oddFooter>&amp;R&amp;"-,Regular"&amp;9&amp;K03+039
                                              Pág. &amp;P/&amp;N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zoomScaleNormal="100" zoomScalePageLayoutView="85" workbookViewId="0">
      <selection activeCell="G5" sqref="G5"/>
    </sheetView>
  </sheetViews>
  <sheetFormatPr defaultColWidth="8.85546875" defaultRowHeight="12.75" x14ac:dyDescent="0.2"/>
  <cols>
    <col min="1" max="1" width="10.28515625" style="23" customWidth="1"/>
    <col min="2" max="2" width="6.28515625" style="23" customWidth="1"/>
    <col min="3" max="3" width="43.5703125" style="23" customWidth="1"/>
    <col min="4" max="4" width="11.140625" style="23" customWidth="1"/>
    <col min="5" max="6" width="8.85546875" style="23"/>
    <col min="7" max="7" width="31.42578125" style="23" customWidth="1"/>
    <col min="8" max="8" width="8.85546875" style="23"/>
    <col min="9" max="9" width="10.28515625" style="23" customWidth="1"/>
    <col min="10" max="16384" width="8.85546875" style="23"/>
  </cols>
  <sheetData>
    <row r="1" spans="1:8" x14ac:dyDescent="0.2">
      <c r="A1" s="22"/>
      <c r="B1" s="22"/>
      <c r="C1" s="22"/>
      <c r="D1" s="22"/>
      <c r="E1" s="1"/>
    </row>
    <row r="2" spans="1:8" x14ac:dyDescent="0.2">
      <c r="A2" s="22"/>
      <c r="B2" s="22"/>
      <c r="C2" s="22"/>
      <c r="D2" s="22"/>
      <c r="E2" s="1"/>
    </row>
    <row r="3" spans="1:8" x14ac:dyDescent="0.2">
      <c r="A3" s="22"/>
      <c r="B3" s="22"/>
      <c r="C3" s="22"/>
      <c r="D3" s="22"/>
      <c r="E3" s="1"/>
    </row>
    <row r="4" spans="1:8" ht="12.75" customHeight="1" x14ac:dyDescent="0.2">
      <c r="A4" s="24"/>
      <c r="B4" s="172" t="s">
        <v>55</v>
      </c>
      <c r="C4" s="172"/>
      <c r="D4" s="172"/>
      <c r="E4" s="1"/>
    </row>
    <row r="5" spans="1:8" s="27" customFormat="1" ht="13.5" thickBot="1" x14ac:dyDescent="0.25">
      <c r="A5" s="26"/>
      <c r="B5" s="26"/>
      <c r="C5" s="26"/>
      <c r="D5" s="26"/>
      <c r="E5" s="26"/>
    </row>
    <row r="6" spans="1:8" ht="15" x14ac:dyDescent="0.2">
      <c r="A6" s="2"/>
      <c r="B6" s="91"/>
      <c r="C6" s="92" t="s">
        <v>30</v>
      </c>
      <c r="D6" s="92"/>
      <c r="E6" s="2"/>
      <c r="F6" s="173" t="s">
        <v>54</v>
      </c>
      <c r="G6" s="173"/>
      <c r="H6" s="173"/>
    </row>
    <row r="7" spans="1:8" ht="15" x14ac:dyDescent="0.2">
      <c r="A7" s="1"/>
      <c r="B7" s="73">
        <v>1</v>
      </c>
      <c r="C7" s="77" t="s">
        <v>31</v>
      </c>
      <c r="D7" s="78">
        <v>3.5000000000000003E-2</v>
      </c>
      <c r="E7" s="1"/>
      <c r="F7" s="32" t="s">
        <v>45</v>
      </c>
      <c r="G7" s="32"/>
      <c r="H7" s="32"/>
    </row>
    <row r="8" spans="1:8" ht="15" x14ac:dyDescent="0.2">
      <c r="A8" s="1"/>
      <c r="B8" s="73">
        <v>2</v>
      </c>
      <c r="C8" s="77" t="s">
        <v>32</v>
      </c>
      <c r="D8" s="78">
        <v>8.9999999999999993E-3</v>
      </c>
      <c r="E8" s="1"/>
      <c r="F8" s="32" t="s">
        <v>46</v>
      </c>
      <c r="G8" s="32"/>
      <c r="H8" s="32"/>
    </row>
    <row r="9" spans="1:8" ht="15" x14ac:dyDescent="0.2">
      <c r="A9" s="1"/>
      <c r="B9" s="85">
        <v>3</v>
      </c>
      <c r="C9" s="89" t="s">
        <v>33</v>
      </c>
      <c r="D9" s="90">
        <v>1.26E-2</v>
      </c>
      <c r="E9" s="1"/>
      <c r="F9" s="32" t="s">
        <v>47</v>
      </c>
      <c r="G9" s="32"/>
      <c r="H9" s="32"/>
    </row>
    <row r="10" spans="1:8" ht="15" x14ac:dyDescent="0.2">
      <c r="A10" s="1"/>
      <c r="B10" s="73"/>
      <c r="C10" s="77"/>
      <c r="D10" s="93"/>
      <c r="E10" s="1"/>
      <c r="F10" s="32" t="s">
        <v>48</v>
      </c>
      <c r="G10" s="32"/>
      <c r="H10" s="32"/>
    </row>
    <row r="11" spans="1:8" ht="15" x14ac:dyDescent="0.2">
      <c r="A11" s="1"/>
      <c r="B11" s="79">
        <v>4</v>
      </c>
      <c r="C11" s="80" t="s">
        <v>34</v>
      </c>
      <c r="D11" s="81">
        <v>7.0000000000000007E-2</v>
      </c>
      <c r="E11" s="1"/>
      <c r="F11" s="32" t="s">
        <v>49</v>
      </c>
      <c r="G11" s="32"/>
      <c r="H11" s="32"/>
    </row>
    <row r="12" spans="1:8" ht="15" x14ac:dyDescent="0.2">
      <c r="A12" s="1"/>
      <c r="B12" s="76"/>
      <c r="C12" s="77"/>
      <c r="D12" s="93"/>
      <c r="E12" s="1"/>
      <c r="F12" s="33" t="s">
        <v>50</v>
      </c>
      <c r="G12" s="33"/>
      <c r="H12" s="33"/>
    </row>
    <row r="13" spans="1:8" x14ac:dyDescent="0.2">
      <c r="A13" s="1"/>
      <c r="B13" s="70">
        <v>5</v>
      </c>
      <c r="C13" s="71" t="s">
        <v>35</v>
      </c>
      <c r="D13" s="88">
        <f>SUM(D14:D17)</f>
        <v>8.6499999999999994E-2</v>
      </c>
      <c r="E13" s="1"/>
      <c r="F13" s="34"/>
      <c r="G13" s="34"/>
      <c r="H13" s="34"/>
    </row>
    <row r="14" spans="1:8" ht="13.9" customHeight="1" x14ac:dyDescent="0.2">
      <c r="A14" s="1"/>
      <c r="B14" s="82" t="s">
        <v>36</v>
      </c>
      <c r="C14" s="83" t="s">
        <v>37</v>
      </c>
      <c r="D14" s="84">
        <v>0.03</v>
      </c>
      <c r="E14" s="1"/>
      <c r="F14" s="35"/>
      <c r="G14" s="28"/>
      <c r="H14" s="28"/>
    </row>
    <row r="15" spans="1:8" x14ac:dyDescent="0.2">
      <c r="A15" s="1"/>
      <c r="B15" s="73" t="s">
        <v>38</v>
      </c>
      <c r="C15" s="74" t="s">
        <v>39</v>
      </c>
      <c r="D15" s="75">
        <v>6.4999999999999997E-3</v>
      </c>
      <c r="E15" s="1"/>
      <c r="F15" s="28"/>
      <c r="G15" s="28"/>
      <c r="H15" s="28"/>
    </row>
    <row r="16" spans="1:8" x14ac:dyDescent="0.2">
      <c r="A16" s="1"/>
      <c r="B16" s="73" t="s">
        <v>40</v>
      </c>
      <c r="C16" s="74" t="s">
        <v>41</v>
      </c>
      <c r="D16" s="75">
        <v>0.03</v>
      </c>
      <c r="E16" s="1"/>
      <c r="F16" s="28"/>
      <c r="G16" s="28"/>
      <c r="H16" s="28"/>
    </row>
    <row r="17" spans="1:10" x14ac:dyDescent="0.2">
      <c r="A17" s="1"/>
      <c r="B17" s="85" t="s">
        <v>42</v>
      </c>
      <c r="C17" s="86" t="s">
        <v>43</v>
      </c>
      <c r="D17" s="87">
        <v>0.02</v>
      </c>
      <c r="E17" s="1"/>
      <c r="F17" s="174"/>
      <c r="G17" s="174"/>
      <c r="H17" s="174"/>
    </row>
    <row r="18" spans="1:10" ht="13.9" customHeight="1" x14ac:dyDescent="0.2">
      <c r="A18" s="1"/>
      <c r="B18" s="73"/>
      <c r="C18" s="74"/>
      <c r="D18" s="94"/>
      <c r="E18" s="1"/>
      <c r="F18" s="173" t="s">
        <v>57</v>
      </c>
      <c r="G18" s="173"/>
      <c r="H18" s="173"/>
    </row>
    <row r="19" spans="1:10" x14ac:dyDescent="0.2">
      <c r="A19" s="3"/>
      <c r="B19" s="70">
        <v>6</v>
      </c>
      <c r="C19" s="71" t="s">
        <v>44</v>
      </c>
      <c r="D19" s="72">
        <v>0.01</v>
      </c>
      <c r="E19" s="3"/>
      <c r="F19" s="175" t="s">
        <v>56</v>
      </c>
      <c r="G19" s="175"/>
      <c r="H19" s="175"/>
    </row>
    <row r="20" spans="1:10" x14ac:dyDescent="0.2">
      <c r="A20" s="3"/>
      <c r="B20" s="178"/>
      <c r="C20" s="178"/>
      <c r="D20" s="178"/>
      <c r="E20" s="4"/>
      <c r="F20" s="176"/>
      <c r="G20" s="176"/>
      <c r="H20" s="176"/>
    </row>
    <row r="21" spans="1:10" ht="13.5" thickBot="1" x14ac:dyDescent="0.25">
      <c r="A21" s="3"/>
      <c r="B21" s="67"/>
      <c r="C21" s="68" t="s">
        <v>52</v>
      </c>
      <c r="D21" s="69">
        <f>(((1+D7+D8+D9)*(1+D19)*(1+D11)/(1-D13))-1)</f>
        <v>0.25</v>
      </c>
      <c r="E21" s="4"/>
      <c r="F21" s="176"/>
      <c r="G21" s="176"/>
      <c r="H21" s="176"/>
    </row>
    <row r="22" spans="1:10" x14ac:dyDescent="0.2">
      <c r="A22" s="3"/>
      <c r="D22" s="25"/>
      <c r="E22" s="5"/>
      <c r="F22" s="176"/>
      <c r="G22" s="176"/>
      <c r="H22" s="176"/>
    </row>
    <row r="23" spans="1:10" ht="13.5" thickBot="1" x14ac:dyDescent="0.25">
      <c r="A23" s="3"/>
      <c r="B23" s="66" t="s">
        <v>53</v>
      </c>
      <c r="C23" s="35"/>
      <c r="D23" s="25"/>
      <c r="E23" s="5"/>
      <c r="F23" s="176"/>
      <c r="G23" s="176"/>
      <c r="H23" s="176"/>
    </row>
    <row r="24" spans="1:10" x14ac:dyDescent="0.2">
      <c r="A24" s="3"/>
      <c r="B24" s="179" t="s">
        <v>59</v>
      </c>
      <c r="C24" s="179"/>
      <c r="D24" s="179"/>
      <c r="E24" s="5"/>
      <c r="F24" s="176"/>
      <c r="G24" s="176"/>
      <c r="H24" s="176"/>
    </row>
    <row r="25" spans="1:10" ht="13.5" thickBot="1" x14ac:dyDescent="0.25">
      <c r="B25" s="180" t="s">
        <v>58</v>
      </c>
      <c r="C25" s="180"/>
      <c r="D25" s="180"/>
      <c r="F25" s="177"/>
      <c r="G25" s="177"/>
      <c r="H25" s="177"/>
    </row>
    <row r="27" spans="1:10" x14ac:dyDescent="0.2">
      <c r="A27" s="35"/>
      <c r="B27" s="35"/>
      <c r="C27" s="35"/>
      <c r="D27" s="35"/>
      <c r="E27" s="40"/>
      <c r="F27" s="40"/>
      <c r="G27" s="40"/>
      <c r="H27" s="40"/>
      <c r="I27" s="40"/>
      <c r="J27" s="28"/>
    </row>
    <row r="28" spans="1:10" x14ac:dyDescent="0.2">
      <c r="A28" s="35"/>
      <c r="B28" s="35"/>
      <c r="C28" s="35"/>
      <c r="D28" s="35"/>
      <c r="E28" s="35"/>
      <c r="F28" s="35"/>
      <c r="G28" s="35"/>
      <c r="H28" s="35"/>
      <c r="I28" s="35"/>
    </row>
    <row r="29" spans="1:10" ht="14.45" customHeight="1" x14ac:dyDescent="0.2">
      <c r="B29" s="35"/>
      <c r="C29" s="35"/>
      <c r="D29" s="35"/>
      <c r="E29" s="29"/>
      <c r="F29" s="35"/>
      <c r="G29" s="35"/>
      <c r="H29" s="35"/>
    </row>
    <row r="30" spans="1:10" ht="15" x14ac:dyDescent="0.2">
      <c r="B30" s="35"/>
      <c r="C30" s="35"/>
      <c r="D30" s="35"/>
      <c r="E30" s="30"/>
      <c r="F30" s="35"/>
      <c r="G30" s="35"/>
      <c r="H30" s="35"/>
    </row>
    <row r="31" spans="1:10" ht="15" x14ac:dyDescent="0.2">
      <c r="B31" s="35"/>
      <c r="C31" s="35"/>
      <c r="D31" s="35"/>
      <c r="E31" s="30"/>
      <c r="F31" s="35"/>
      <c r="G31" s="35"/>
      <c r="H31" s="35"/>
    </row>
    <row r="32" spans="1:10" ht="15" x14ac:dyDescent="0.2">
      <c r="B32" s="35"/>
      <c r="C32" s="35"/>
      <c r="D32" s="35"/>
      <c r="E32" s="30"/>
      <c r="F32" s="35"/>
      <c r="G32" s="35"/>
      <c r="H32" s="35"/>
    </row>
    <row r="33" spans="2:8" ht="15" x14ac:dyDescent="0.2">
      <c r="B33" s="36"/>
      <c r="C33" s="36"/>
      <c r="D33" s="36"/>
      <c r="E33" s="37"/>
      <c r="F33" s="36"/>
      <c r="G33" s="36"/>
      <c r="H33" s="36"/>
    </row>
    <row r="34" spans="2:8" ht="15" x14ac:dyDescent="0.2">
      <c r="E34" s="30"/>
    </row>
    <row r="35" spans="2:8" ht="15" x14ac:dyDescent="0.2">
      <c r="E35" s="31"/>
    </row>
  </sheetData>
  <sheetProtection algorithmName="SHA-512" hashValue="eyPuh2iXQmE5lBtbob1L825IGYB6TIZZ5cFtGQlM1MX0vkos8T+bbvoJVmVdVvTXlBxP3sS9vc3yNF7dGDOrEw==" saltValue="CaxJnhFIBtTqkBpEb0Eppg==" spinCount="100000" sheet="1" selectLockedCells="1"/>
  <mergeCells count="8">
    <mergeCell ref="B4:D4"/>
    <mergeCell ref="F18:H18"/>
    <mergeCell ref="F17:H17"/>
    <mergeCell ref="F19:H25"/>
    <mergeCell ref="B20:D20"/>
    <mergeCell ref="F6:H6"/>
    <mergeCell ref="B24:D24"/>
    <mergeCell ref="B25:D25"/>
  </mergeCells>
  <printOptions horizontalCentered="1"/>
  <pageMargins left="0.39370078740157483" right="0.39370078740157483" top="0.98425196850393704" bottom="0.59055118110236227" header="0.31496062992125984" footer="0.31496062992125984"/>
  <pageSetup paperSize="9" orientation="landscape" r:id="rId1"/>
  <headerFooter>
    <oddHeader>&amp;L
&amp;G&amp;C&amp;"-,Negrito"&amp;11&amp;K03+039
UNIDADE DE ENGENHARIA&amp;R&amp;"-,Negrito"&amp;K03+039
PROCESSO Nº. xxxxxxx/20xx</oddHeader>
    <oddFooter>&amp;R&amp;"-,Regular"&amp;9&amp;K03+039Pág. &amp;P/&amp;N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3</vt:i4>
      </vt:variant>
    </vt:vector>
  </HeadingPairs>
  <TitlesOfParts>
    <vt:vector size="5" baseType="lpstr">
      <vt:lpstr>Planilha de Orçamento</vt:lpstr>
      <vt:lpstr>BDI</vt:lpstr>
      <vt:lpstr>BDI!Area_de_impressao</vt:lpstr>
      <vt:lpstr>'Planilha de Orçamento'!Area_de_impressao</vt:lpstr>
      <vt:lpstr>'Planilha de Orçamento'!Titulos_de_impressao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Andre</dc:creator>
  <cp:lastModifiedBy>Gustavo Barcellos Puggina</cp:lastModifiedBy>
  <cp:lastPrinted>2020-05-26T19:24:12Z</cp:lastPrinted>
  <dcterms:created xsi:type="dcterms:W3CDTF">2000-05-25T11:19:14Z</dcterms:created>
  <dcterms:modified xsi:type="dcterms:W3CDTF">2020-05-26T19:24:28Z</dcterms:modified>
</cp:coreProperties>
</file>